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2" i="1"/>
  <c r="E31"/>
  <c r="E30"/>
  <c r="E27"/>
  <c r="E26"/>
  <c r="E23"/>
  <c r="E22"/>
  <c r="E21"/>
  <c r="E20"/>
  <c r="E19"/>
  <c r="E18"/>
  <c r="E16"/>
  <c r="E15"/>
  <c r="E14"/>
  <c r="E13"/>
  <c r="E12"/>
  <c r="G14" l="1"/>
  <c r="G15"/>
  <c r="G16"/>
  <c r="G17"/>
  <c r="G18"/>
  <c r="G20"/>
  <c r="G21"/>
  <c r="G25"/>
  <c r="G30"/>
  <c r="G31"/>
  <c r="G32"/>
  <c r="G29"/>
  <c r="G28"/>
  <c r="G27"/>
  <c r="G26"/>
  <c r="G24"/>
  <c r="G23"/>
  <c r="G22"/>
  <c r="G19"/>
  <c r="G13" l="1"/>
  <c r="G12" l="1"/>
</calcChain>
</file>

<file path=xl/sharedStrings.xml><?xml version="1.0" encoding="utf-8"?>
<sst xmlns="http://schemas.openxmlformats.org/spreadsheetml/2006/main" count="114" uniqueCount="91">
  <si>
    <t>№ лота</t>
  </si>
  <si>
    <t>Наименование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</si>
  <si>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</si>
  <si>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</si>
  <si>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</si>
  <si>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</si>
  <si>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</si>
  <si>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</si>
  <si>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</si>
  <si>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</si>
  <si>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</si>
  <si>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</si>
  <si>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УТВЕРЖДАЮ</t>
  </si>
  <si>
    <t>И.о. директора ГКП на ПХВ «Многопрофильная городская больница №1»</t>
  </si>
  <si>
    <t>____________________ М.Абдуов</t>
  </si>
  <si>
    <t>Протокол итогов закупа способом запроса ценовых предложений</t>
  </si>
  <si>
    <t>Ед. измер.</t>
  </si>
  <si>
    <t>"___" _______________ 2021г.</t>
  </si>
  <si>
    <t>1.</t>
  </si>
  <si>
    <t>2.</t>
  </si>
  <si>
    <t>медицинских изделий</t>
  </si>
  <si>
    <t>Заместитель директора по ЛПР</t>
  </si>
  <si>
    <t>Ж.Бапанов</t>
  </si>
  <si>
    <t>Заведующая аптекой</t>
  </si>
  <si>
    <t>М.Абуова</t>
  </si>
  <si>
    <t>3.</t>
  </si>
  <si>
    <t>шт</t>
  </si>
  <si>
    <t>4.</t>
  </si>
  <si>
    <t>Катетер  Фолея  2-х 16</t>
  </si>
  <si>
    <t xml:space="preserve">Уретральный двухходовый катетер Фолея из силиконизированного латекса, желтого цвета. Для послеоперационного отведения мочи. Атравматичный наконечник цилиндрического типа. Размер 16 Ch. Два овальных боковых дренажных отверстия.  Баллон  30-50мл. Длина катетера 40 см. Клапан для шприцев Luer и Luer-lock. Размер соответствует цветовому коду. Продолжительность использования установленного катетера до 1 недели. Стерильный, для одноразового использования. </t>
  </si>
  <si>
    <t>Катетер  Фолея  2-х 18</t>
  </si>
  <si>
    <t xml:space="preserve">Уретральный двухходовый катетер Фолея из силиконизированного латекса, желтого цвета. Для послеоперационного отведения мочи. Атравматичный наконечник цилиндрического типа. Размер 18 Ch. Два овальных боковых дренажных отверстия.  Баллон  30-50мл. Длина катетера 40см. Клапан для шприцев Luer и Luer-lock. Размер соответствует цветовому коду. Продолжительность использования установленного катетера до 1 недели. Стерильный, для одноразового использования. </t>
  </si>
  <si>
    <t>Катетер Фоллея 2х ходовой    №10</t>
  </si>
  <si>
    <t xml:space="preserve">Уретральный двухходовый катетер Фолея из силиконизированного латекса, желтого цвета. Для послеоперационного отведения мочи. Атравматичный наконечник цилиндрического типа. Размер 10 Ch. Два овальных боковых дренажных отверстия.  Баллон  30-50мл. Длина катетера 40см. Клапан для шприцев Luer и Luer-lock. Размер соответствует цветовому коду. Продолжительность использования установленного катетера до 1 недели. Стерильный, для одноразового использования. </t>
  </si>
  <si>
    <t>Шт</t>
  </si>
  <si>
    <t>Катетер Фоллея 2х ходовой   № 22</t>
  </si>
  <si>
    <t xml:space="preserve">Уретральный двухходовый катетер Фолея из силиконизированного латекса, желтого цвета. Для послеоперационного отведения мочи. Атравматичный наконечник цилиндрического типа. Размер 22 Ch. Два овальных боковых дренажных отверстия.  Баллон  30-50мл. Длина катетера 40см. Клапан для шприцев Luer и Luer-lock. Размер соответствует цветовому коду. Продолжительность использования установленного катетера до 1 недели. Стерильный, для одноразового использования. </t>
  </si>
  <si>
    <t>Катетер Фоллея 2х ходовой   №20</t>
  </si>
  <si>
    <t xml:space="preserve">Уретральный двухходовый катетер Фолея из силиконизированного латекса, желтого цвета. Для послеоперационного отведения мочи. Атравматичный наконечник цилиндрического типа. Размер 20 Ch. Два овальных боковых дренажных отверстия.  Баллон  30-50мл. Длина катетера 40 см. Клапан для шприцев Luer и Luer-lock. Размер соответствует цветовому коду. Продолжительность использования установленного катетера до 1 недели. Стерильный, для одноразового использования. </t>
  </si>
  <si>
    <t>Катетер Фоллея 3х ходовой   № 18</t>
  </si>
  <si>
    <t xml:space="preserve">Уретральный трехходовой катетер Фолея из силиконизированного латекса, желтого цвета, для послеоперационного отведения мочи. Атравматичный наконечник цилиндрического типа. Размер 18 FR. Два дренажных отверстия расположенных на одной линии. Баллон 30-50 мл. Длина катетера 40см. Клапан для шприцев Luer и Luer-lock. Размер соответствует цветовому коду. Продолжительность использования установленного катетера до 1 недели. Стерильный, для одноразового использования. </t>
  </si>
  <si>
    <t>Катетер Фоллея 3х ходовой   № 20</t>
  </si>
  <si>
    <t xml:space="preserve">Уретральный трехходовой катетер Фолея из силиконизированного латекса, желтого цвета, для послеоперационного отведения мочи. Атравматичный наконечник цилиндрического типа. Размер 20 FR. Два дренажных отверстия расположенных на одной линии. Баллон 30-50 мл. Длина катетера 40см. Клапан для шприцев Luer и Luer-lock. Размер соответствует цветовому коду. Продолжительность использования установленного катетера до 1 недели. Стерильный, для одноразового использования. </t>
  </si>
  <si>
    <t>Катетер Фоллея 3х ходовой   №24</t>
  </si>
  <si>
    <t xml:space="preserve">Уретральный трехходовой катетер Фолея из силиконизированного латекса, желтого цвета, для послеоперационного отведения мочи. Атравматичный наконечник цилиндрического типа. Размер 24 FR. Два дренажных отверстия расположенных на одной линии. Баллон 30-50мл. Длина катетера 40см. Клапан для шприцев Luer и Luer-lock. Размер соответствует цветовому коду. </t>
  </si>
  <si>
    <t>Клеенка   медицинская   подкладная</t>
  </si>
  <si>
    <t>Основа клеенки резиновая (смесь СКИ) с применением хлопчатобумажной ткани медицинская   подкладная.Ширина рулона составляет 84 сантиметра (+4%).Возможна многократная дезинфекция и стерилизация.</t>
  </si>
  <si>
    <t>метр</t>
  </si>
  <si>
    <t>Кружка Эсмарха</t>
  </si>
  <si>
    <t>Ёмкость-мешок кружки изготовлен из мягкого полупрозрачного (могут быть голубые и розовые оттенки) имплантационно-нетоксичного термолабильного ПВХ (ПолиВинилХлорида), имеет нанесение-градуировку в миллилитрах от 100 до 2500 мл с ценой деления 200 мл</t>
  </si>
  <si>
    <t xml:space="preserve">Лезвие стерильное одноразовое </t>
  </si>
  <si>
    <t>левие стерильное одноразовое №23</t>
  </si>
  <si>
    <t>левие стерильное одноразовое №10</t>
  </si>
  <si>
    <t>левие стерильное одноразовое 15</t>
  </si>
  <si>
    <t>левие стерильное одноразовое 21</t>
  </si>
  <si>
    <t>левие стерильное одноразовое №11</t>
  </si>
  <si>
    <t>левие стерильное одноразовое №22</t>
  </si>
  <si>
    <t>Мочеприемник</t>
  </si>
  <si>
    <t>взрослый одноразовый  А-3 прикроватный 2 литра  мешок из ПВХ, эластичная трубка, клапан против обратного тока мочи, винтовой спускной кран на дне мешка, фиксирующая лента (для ножных), пластиковый крючок для прикроватного.</t>
  </si>
  <si>
    <t>Одноразовые простыни трупная</t>
  </si>
  <si>
    <t>Одноразовая простыня трупная 200*160</t>
  </si>
  <si>
    <t>Мешки патологоанатомические трупные</t>
  </si>
  <si>
    <t>Размер 700-1000х2000-2100мм, боковой фальц (сложенная вставка) 150мм, за счет бокового фальца мешок имеет повышенную вместительность. Толщина плотного полиэтилена черного цвета 150 и 200мкм, боковые спайки дополнительно прошиты тесьмой, что позволяет обеспечить требуемую прочность мешка. Замок-вставка типа «Молния» пришита нитками к мешку по всей длине и располагается по центру лицевой стороны. Имеются 4 ручки расположенные по краям мешка и прозрачное полиэтиленовое окно для документов.</t>
  </si>
  <si>
    <t>Одноразовые электроды для ЭКГ №25</t>
  </si>
  <si>
    <t>Электроды  ЭКГ нестерильные d-60 мм (длительного пользования, холтер) в  упаковке -25 штук.  - Электроды (взрослые) одноразовые, нестерильные (длительного пользования) изготовлены из нетканого, воздухопроницаемого материала, покрытого клейким веществом медицинского класса, идеальны для длительного применения с жидким (предварительно желатинизированым) гелем в середине.  Предназначены для диагностического и хирургического применения: снятия и регистрации ЭКГ.</t>
  </si>
  <si>
    <t>Одноразовый скальпель № 15/21/11/10</t>
  </si>
  <si>
    <t xml:space="preserve">Скальпель стерильный, однократного применения, с размерами лезвий 15/21/11/10. Скальпели одноразовые представляют собой лезвия скальпелей, устанавливаемые наручки из пластика медицинского назначения с рифлёным упором для пальцев. Лезвие предохраняет прозрачный, легко сдвигаемый чехол. Каждый скальпель упакован в пакетик медицинского назначения, стерилизованный гамма-облучением. </t>
  </si>
  <si>
    <t>ТОО "ProfiMed.AST"</t>
  </si>
  <si>
    <t>ТОО "FAM.Alliance"</t>
  </si>
  <si>
    <t>ИП "VASKEN"</t>
  </si>
  <si>
    <t>ТОО "Альянс-Фарм"</t>
  </si>
  <si>
    <t>ТОО "Ангрофарм-НС"</t>
  </si>
  <si>
    <t>ТОО "A.N.P."</t>
  </si>
  <si>
    <t>ТОО "Формат НС"</t>
  </si>
  <si>
    <t>ИП "GroMax"</t>
  </si>
  <si>
    <t>ТОО "СМС Медикал Казахстан"</t>
  </si>
  <si>
    <t>ТОО "ADAL MEDICA KAZAKHSTAN"</t>
  </si>
  <si>
    <t>ТОО "Гелика"</t>
  </si>
  <si>
    <t>ТОО "Дарен Мед"</t>
  </si>
  <si>
    <t>ТОО "САПА Мед Астана"</t>
  </si>
  <si>
    <t>ТОО "Арша"</t>
  </si>
  <si>
    <t>ТОО "Альянс"</t>
  </si>
  <si>
    <t>ИП "Омарова Ж..О."</t>
  </si>
  <si>
    <t>По лотам №1-5, 11-16 признать победителем ТОО "Гелика", СКО, г.Петропавловск, ул.Маяковского, 94, на сумму 1 802 141,25 тенге.</t>
  </si>
  <si>
    <t>По лотам №6-8, 17, 20 признать победителем ТОО "Альянс", г.Усть-Каменогорск, ул.Красина, 12/2, на сумму 1 683 619 тенге.</t>
  </si>
  <si>
    <t>По лотам №9,10 признать победителем ТОО "Арша", г.Кокшетау, мкр.Васильковский, 12 "а", на сумму 2 654 652 тенге.</t>
  </si>
  <si>
    <t>По лотам №18,19 признать победителем ТОО "Формат НС", г.Нур-Султан, пр.Сарыарка, 31/2, ВП-24, на сумму 1 291 500 тенге.</t>
  </si>
  <si>
    <t>5.</t>
  </si>
  <si>
    <t>6.</t>
  </si>
  <si>
    <t>По лоту №21 признать победителем ИП "Омарова Ж.О.", г.Нур-Султан, ул.Орынбор, д.1, кв.168, на сумму 202 125 тенге.</t>
  </si>
  <si>
    <t>08.02.2021 г.</t>
  </si>
</sst>
</file>

<file path=xl/styles.xml><?xml version="1.0" encoding="utf-8"?>
<styleSheet xmlns="http://schemas.openxmlformats.org/spreadsheetml/2006/main">
  <numFmts count="1">
    <numFmt numFmtId="164" formatCode="#,##0_р_."/>
  </numFmts>
  <fonts count="1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9"/>
      <color rgb="FF232323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8" fillId="0" borderId="0"/>
    <xf numFmtId="0" fontId="9" fillId="0" borderId="0"/>
    <xf numFmtId="0" fontId="11" fillId="0" borderId="0">
      <alignment horizontal="center"/>
    </xf>
  </cellStyleXfs>
  <cellXfs count="48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3" fontId="10" fillId="0" borderId="2" xfId="2" applyNumberFormat="1" applyFont="1" applyFill="1" applyBorder="1" applyAlignment="1">
      <alignment horizontal="center" vertical="center" wrapText="1"/>
    </xf>
    <xf numFmtId="3" fontId="10" fillId="0" borderId="1" xfId="2" applyNumberFormat="1" applyFont="1" applyFill="1" applyBorder="1" applyAlignment="1">
      <alignment horizontal="center" vertical="center" wrapText="1"/>
    </xf>
    <xf numFmtId="4" fontId="12" fillId="0" borderId="1" xfId="3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left" vertical="top"/>
    </xf>
    <xf numFmtId="4" fontId="1" fillId="0" borderId="1" xfId="0" applyNumberFormat="1" applyFont="1" applyFill="1" applyBorder="1" applyAlignment="1">
      <alignment horizontal="left" vertical="top" wrapText="1"/>
    </xf>
    <xf numFmtId="4" fontId="12" fillId="0" borderId="1" xfId="1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4" fontId="12" fillId="0" borderId="1" xfId="0" applyNumberFormat="1" applyFont="1" applyFill="1" applyBorder="1" applyAlignment="1">
      <alignment horizontal="left" vertical="top" wrapText="1"/>
    </xf>
    <xf numFmtId="4" fontId="12" fillId="0" borderId="1" xfId="2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13" fillId="0" borderId="1" xfId="0" applyFont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top" wrapText="1"/>
    </xf>
    <xf numFmtId="0" fontId="0" fillId="0" borderId="1" xfId="0" applyBorder="1"/>
    <xf numFmtId="4" fontId="0" fillId="0" borderId="1" xfId="0" applyNumberFormat="1" applyBorder="1"/>
    <xf numFmtId="0" fontId="0" fillId="3" borderId="1" xfId="0" applyFill="1" applyBorder="1"/>
    <xf numFmtId="4" fontId="0" fillId="3" borderId="1" xfId="0" applyNumberFormat="1" applyFill="1" applyBorder="1"/>
    <xf numFmtId="0" fontId="0" fillId="2" borderId="1" xfId="0" applyFill="1" applyBorder="1"/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</cellXfs>
  <cellStyles count="4">
    <cellStyle name="Обычный" xfId="0" builtinId="0"/>
    <cellStyle name="Обычный 2" xfId="2"/>
    <cellStyle name="Обычный 2 5" xfId="1"/>
    <cellStyle name="Обычный_Лист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1"/>
  <sheetViews>
    <sheetView tabSelected="1" topLeftCell="A10" zoomScale="70" zoomScaleNormal="70" workbookViewId="0">
      <selection activeCell="L8" sqref="L8"/>
    </sheetView>
  </sheetViews>
  <sheetFormatPr defaultColWidth="8.85546875" defaultRowHeight="15"/>
  <cols>
    <col min="1" max="1" width="5.28515625" customWidth="1"/>
    <col min="2" max="2" width="26.7109375" customWidth="1"/>
    <col min="3" max="3" width="38.28515625" customWidth="1"/>
    <col min="4" max="4" width="8.5703125" customWidth="1"/>
    <col min="5" max="5" width="13" customWidth="1"/>
    <col min="6" max="6" width="11.42578125" customWidth="1"/>
    <col min="7" max="7" width="17.5703125" customWidth="1"/>
    <col min="8" max="8" width="11.5703125" customWidth="1"/>
    <col min="9" max="9" width="12.5703125" customWidth="1"/>
    <col min="10" max="10" width="11.140625" bestFit="1" customWidth="1"/>
  </cols>
  <sheetData>
    <row r="1" spans="1:23">
      <c r="D1" s="2"/>
      <c r="E1" s="2" t="s">
        <v>12</v>
      </c>
    </row>
    <row r="2" spans="1:23">
      <c r="D2" s="2"/>
      <c r="E2" s="2" t="s">
        <v>13</v>
      </c>
    </row>
    <row r="3" spans="1:23">
      <c r="D3" s="2"/>
      <c r="E3" s="2" t="s">
        <v>14</v>
      </c>
    </row>
    <row r="4" spans="1:23">
      <c r="D4" s="2"/>
      <c r="E4" s="2" t="s">
        <v>17</v>
      </c>
    </row>
    <row r="5" spans="1:23">
      <c r="C5" s="3"/>
      <c r="D5" s="3"/>
      <c r="E5" s="3"/>
      <c r="F5" s="3"/>
    </row>
    <row r="6" spans="1:23" ht="15" customHeight="1">
      <c r="A6" s="42" t="s">
        <v>15</v>
      </c>
      <c r="B6" s="42"/>
      <c r="C6" s="42"/>
      <c r="D6" s="42"/>
      <c r="E6" s="42"/>
      <c r="F6" s="42"/>
      <c r="G6" s="42"/>
      <c r="H6" s="42"/>
      <c r="I6" s="42"/>
      <c r="J6" s="42"/>
    </row>
    <row r="7" spans="1:23" ht="15" customHeight="1">
      <c r="A7" s="42" t="s">
        <v>20</v>
      </c>
      <c r="B7" s="42"/>
      <c r="C7" s="42"/>
      <c r="D7" s="42"/>
      <c r="E7" s="42"/>
      <c r="F7" s="42"/>
      <c r="G7" s="42"/>
      <c r="H7" s="42"/>
      <c r="I7" s="42"/>
      <c r="J7" s="42"/>
    </row>
    <row r="8" spans="1:23">
      <c r="A8" s="43" t="s">
        <v>7</v>
      </c>
      <c r="B8" s="43"/>
      <c r="C8" s="43"/>
      <c r="D8" s="43"/>
      <c r="E8" s="43"/>
      <c r="F8" s="43"/>
      <c r="G8" s="43"/>
      <c r="H8" s="43"/>
      <c r="I8" s="43"/>
      <c r="J8" s="43"/>
    </row>
    <row r="9" spans="1:23">
      <c r="A9" s="2"/>
      <c r="D9" s="1"/>
    </row>
    <row r="10" spans="1:23">
      <c r="A10" s="4" t="s">
        <v>6</v>
      </c>
      <c r="D10" s="1"/>
      <c r="G10" s="4"/>
      <c r="H10" s="16"/>
      <c r="J10" s="7" t="s">
        <v>90</v>
      </c>
    </row>
    <row r="11" spans="1:23" ht="54.75" customHeight="1">
      <c r="A11" s="5" t="s">
        <v>0</v>
      </c>
      <c r="B11" s="5" t="s">
        <v>1</v>
      </c>
      <c r="C11" s="5" t="s">
        <v>2</v>
      </c>
      <c r="D11" s="5" t="s">
        <v>16</v>
      </c>
      <c r="E11" s="5" t="s">
        <v>3</v>
      </c>
      <c r="F11" s="5" t="s">
        <v>4</v>
      </c>
      <c r="G11" s="5" t="s">
        <v>5</v>
      </c>
      <c r="H11" s="23" t="s">
        <v>67</v>
      </c>
      <c r="I11" s="23" t="s">
        <v>68</v>
      </c>
      <c r="J11" s="24" t="s">
        <v>69</v>
      </c>
      <c r="K11" s="23" t="s">
        <v>70</v>
      </c>
      <c r="L11" s="23" t="s">
        <v>71</v>
      </c>
      <c r="M11" s="23" t="s">
        <v>82</v>
      </c>
      <c r="N11" s="23" t="s">
        <v>72</v>
      </c>
      <c r="O11" s="23" t="s">
        <v>73</v>
      </c>
      <c r="P11" s="23" t="s">
        <v>74</v>
      </c>
      <c r="Q11" s="23" t="s">
        <v>75</v>
      </c>
      <c r="R11" s="23" t="s">
        <v>76</v>
      </c>
      <c r="S11" s="23" t="s">
        <v>77</v>
      </c>
      <c r="T11" s="23" t="s">
        <v>78</v>
      </c>
      <c r="U11" s="23" t="s">
        <v>79</v>
      </c>
      <c r="V11" s="23" t="s">
        <v>80</v>
      </c>
      <c r="W11" s="23" t="s">
        <v>81</v>
      </c>
    </row>
    <row r="12" spans="1:23" ht="23.25" customHeight="1">
      <c r="A12" s="12">
        <v>1</v>
      </c>
      <c r="B12" s="25" t="s">
        <v>28</v>
      </c>
      <c r="C12" s="26" t="s">
        <v>29</v>
      </c>
      <c r="D12" s="27" t="s">
        <v>26</v>
      </c>
      <c r="E12" s="28">
        <f>3300*70%</f>
        <v>2310</v>
      </c>
      <c r="F12" s="28">
        <v>300</v>
      </c>
      <c r="G12" s="22">
        <f>E12*F12</f>
        <v>693000</v>
      </c>
      <c r="H12" s="22"/>
      <c r="I12" s="22"/>
      <c r="J12" s="22"/>
      <c r="K12" s="37"/>
      <c r="L12" s="37"/>
      <c r="M12" s="37">
        <v>250</v>
      </c>
      <c r="N12" s="37"/>
      <c r="O12" s="37"/>
      <c r="P12" s="37"/>
      <c r="Q12" s="37">
        <v>268</v>
      </c>
      <c r="R12" s="37">
        <v>270</v>
      </c>
      <c r="S12" s="39">
        <v>195</v>
      </c>
      <c r="T12" s="37"/>
      <c r="U12" s="37">
        <v>290</v>
      </c>
      <c r="V12" s="37"/>
      <c r="W12" s="37">
        <v>198</v>
      </c>
    </row>
    <row r="13" spans="1:23" ht="31.5" customHeight="1">
      <c r="A13" s="12">
        <v>2</v>
      </c>
      <c r="B13" s="25" t="s">
        <v>30</v>
      </c>
      <c r="C13" s="26" t="s">
        <v>31</v>
      </c>
      <c r="D13" s="27" t="s">
        <v>26</v>
      </c>
      <c r="E13" s="28">
        <f>4300*70%</f>
        <v>3010</v>
      </c>
      <c r="F13" s="28">
        <v>300</v>
      </c>
      <c r="G13" s="22">
        <f>E13*F13</f>
        <v>903000</v>
      </c>
      <c r="H13" s="22"/>
      <c r="I13" s="22"/>
      <c r="J13" s="22"/>
      <c r="K13" s="37"/>
      <c r="L13" s="37">
        <v>270</v>
      </c>
      <c r="M13" s="37"/>
      <c r="N13" s="37">
        <v>270</v>
      </c>
      <c r="O13" s="37"/>
      <c r="P13" s="37"/>
      <c r="Q13" s="37">
        <v>268</v>
      </c>
      <c r="R13" s="37">
        <v>270</v>
      </c>
      <c r="S13" s="39">
        <v>195</v>
      </c>
      <c r="T13" s="37"/>
      <c r="U13" s="37"/>
      <c r="V13" s="37"/>
      <c r="W13" s="37">
        <v>198</v>
      </c>
    </row>
    <row r="14" spans="1:23" ht="24" customHeight="1">
      <c r="A14" s="12">
        <v>3</v>
      </c>
      <c r="B14" s="26" t="s">
        <v>32</v>
      </c>
      <c r="C14" s="26" t="s">
        <v>33</v>
      </c>
      <c r="D14" s="29" t="s">
        <v>34</v>
      </c>
      <c r="E14" s="28">
        <f>20*70%</f>
        <v>14</v>
      </c>
      <c r="F14" s="28">
        <v>300</v>
      </c>
      <c r="G14" s="22">
        <f t="shared" ref="G14:G32" si="0">E14*F14</f>
        <v>4200</v>
      </c>
      <c r="H14" s="22"/>
      <c r="I14" s="22"/>
      <c r="J14" s="22"/>
      <c r="K14" s="37"/>
      <c r="L14" s="37"/>
      <c r="M14" s="37"/>
      <c r="N14" s="37">
        <v>270</v>
      </c>
      <c r="O14" s="37"/>
      <c r="P14" s="37"/>
      <c r="Q14" s="37"/>
      <c r="R14" s="37"/>
      <c r="S14" s="39">
        <v>195</v>
      </c>
      <c r="T14" s="37"/>
      <c r="U14" s="37"/>
      <c r="V14" s="37"/>
      <c r="W14" s="37">
        <v>248</v>
      </c>
    </row>
    <row r="15" spans="1:23" ht="32.25" customHeight="1">
      <c r="A15" s="12">
        <v>4</v>
      </c>
      <c r="B15" s="26" t="s">
        <v>35</v>
      </c>
      <c r="C15" s="26" t="s">
        <v>36</v>
      </c>
      <c r="D15" s="29" t="s">
        <v>34</v>
      </c>
      <c r="E15" s="28">
        <f>200*70%</f>
        <v>140</v>
      </c>
      <c r="F15" s="28">
        <v>300</v>
      </c>
      <c r="G15" s="22">
        <f t="shared" si="0"/>
        <v>42000</v>
      </c>
      <c r="H15" s="22"/>
      <c r="I15" s="22"/>
      <c r="J15" s="22"/>
      <c r="K15" s="37"/>
      <c r="L15" s="37"/>
      <c r="M15" s="37"/>
      <c r="N15" s="37">
        <v>270</v>
      </c>
      <c r="O15" s="37"/>
      <c r="P15" s="37"/>
      <c r="Q15" s="37"/>
      <c r="R15" s="37"/>
      <c r="S15" s="39">
        <v>195</v>
      </c>
      <c r="T15" s="37"/>
      <c r="U15" s="37">
        <v>290</v>
      </c>
      <c r="V15" s="37"/>
      <c r="W15" s="37">
        <v>198</v>
      </c>
    </row>
    <row r="16" spans="1:23" ht="23.25" customHeight="1">
      <c r="A16" s="12">
        <v>5</v>
      </c>
      <c r="B16" s="26" t="s">
        <v>37</v>
      </c>
      <c r="C16" s="26" t="s">
        <v>38</v>
      </c>
      <c r="D16" s="29" t="s">
        <v>34</v>
      </c>
      <c r="E16" s="28">
        <f>500*70%</f>
        <v>350</v>
      </c>
      <c r="F16" s="28">
        <v>300</v>
      </c>
      <c r="G16" s="22">
        <f t="shared" si="0"/>
        <v>105000</v>
      </c>
      <c r="H16" s="22"/>
      <c r="I16" s="22">
        <v>298</v>
      </c>
      <c r="J16" s="22"/>
      <c r="K16" s="37"/>
      <c r="L16" s="37"/>
      <c r="M16" s="37">
        <v>250</v>
      </c>
      <c r="N16" s="37"/>
      <c r="O16" s="37"/>
      <c r="P16" s="37"/>
      <c r="Q16" s="37">
        <v>268</v>
      </c>
      <c r="R16" s="37">
        <v>270</v>
      </c>
      <c r="S16" s="39">
        <v>195</v>
      </c>
      <c r="T16" s="37"/>
      <c r="U16" s="37">
        <v>290</v>
      </c>
      <c r="V16" s="37"/>
      <c r="W16" s="37">
        <v>198</v>
      </c>
    </row>
    <row r="17" spans="1:23" ht="23.25" customHeight="1">
      <c r="A17" s="12">
        <v>6</v>
      </c>
      <c r="B17" s="26" t="s">
        <v>39</v>
      </c>
      <c r="C17" s="26" t="s">
        <v>40</v>
      </c>
      <c r="D17" s="29" t="s">
        <v>34</v>
      </c>
      <c r="E17" s="28">
        <v>70</v>
      </c>
      <c r="F17" s="28">
        <v>450</v>
      </c>
      <c r="G17" s="22">
        <f t="shared" si="0"/>
        <v>31500</v>
      </c>
      <c r="H17" s="22"/>
      <c r="I17" s="22"/>
      <c r="J17" s="22"/>
      <c r="K17" s="37"/>
      <c r="L17" s="37"/>
      <c r="M17" s="37"/>
      <c r="N17" s="37"/>
      <c r="O17" s="37">
        <v>355</v>
      </c>
      <c r="P17" s="37"/>
      <c r="Q17" s="37"/>
      <c r="R17" s="37"/>
      <c r="S17" s="37"/>
      <c r="T17" s="37"/>
      <c r="U17" s="37"/>
      <c r="V17" s="37"/>
      <c r="W17" s="39">
        <v>249</v>
      </c>
    </row>
    <row r="18" spans="1:23" ht="21" customHeight="1">
      <c r="A18" s="12">
        <v>7</v>
      </c>
      <c r="B18" s="26" t="s">
        <v>41</v>
      </c>
      <c r="C18" s="26" t="s">
        <v>42</v>
      </c>
      <c r="D18" s="29" t="s">
        <v>34</v>
      </c>
      <c r="E18" s="28">
        <f>180*70%</f>
        <v>125.99999999999999</v>
      </c>
      <c r="F18" s="28">
        <v>450</v>
      </c>
      <c r="G18" s="22">
        <f t="shared" si="0"/>
        <v>56699.999999999993</v>
      </c>
      <c r="H18" s="22"/>
      <c r="I18" s="22">
        <v>325</v>
      </c>
      <c r="J18" s="22"/>
      <c r="K18" s="37"/>
      <c r="L18" s="37"/>
      <c r="M18" s="37">
        <v>310</v>
      </c>
      <c r="N18" s="37"/>
      <c r="O18" s="37"/>
      <c r="P18" s="37"/>
      <c r="Q18" s="37"/>
      <c r="R18" s="37"/>
      <c r="S18" s="37"/>
      <c r="T18" s="37"/>
      <c r="U18" s="37"/>
      <c r="V18" s="37"/>
      <c r="W18" s="39">
        <v>249</v>
      </c>
    </row>
    <row r="19" spans="1:23" ht="19.5" customHeight="1">
      <c r="A19" s="12">
        <v>8</v>
      </c>
      <c r="B19" s="26" t="s">
        <v>43</v>
      </c>
      <c r="C19" s="26" t="s">
        <v>44</v>
      </c>
      <c r="D19" s="29" t="s">
        <v>34</v>
      </c>
      <c r="E19" s="28">
        <f>50*70%</f>
        <v>35</v>
      </c>
      <c r="F19" s="28">
        <v>450</v>
      </c>
      <c r="G19" s="22">
        <f t="shared" si="0"/>
        <v>15750</v>
      </c>
      <c r="H19" s="22"/>
      <c r="I19" s="22">
        <v>325</v>
      </c>
      <c r="J19" s="22"/>
      <c r="K19" s="37"/>
      <c r="L19" s="37"/>
      <c r="M19" s="37">
        <v>310</v>
      </c>
      <c r="N19" s="37"/>
      <c r="O19" s="37"/>
      <c r="P19" s="37"/>
      <c r="Q19" s="37"/>
      <c r="R19" s="37"/>
      <c r="S19" s="37"/>
      <c r="T19" s="37"/>
      <c r="U19" s="37"/>
      <c r="V19" s="37"/>
      <c r="W19" s="39">
        <v>249</v>
      </c>
    </row>
    <row r="20" spans="1:23" ht="21.75" customHeight="1">
      <c r="A20" s="12">
        <v>9</v>
      </c>
      <c r="B20" s="30" t="s">
        <v>45</v>
      </c>
      <c r="C20" s="30" t="s">
        <v>46</v>
      </c>
      <c r="D20" s="30" t="s">
        <v>47</v>
      </c>
      <c r="E20" s="28">
        <f>2400*70%</f>
        <v>1680</v>
      </c>
      <c r="F20" s="28">
        <v>550</v>
      </c>
      <c r="G20" s="22">
        <f t="shared" si="0"/>
        <v>924000</v>
      </c>
      <c r="H20" s="22"/>
      <c r="I20" s="22"/>
      <c r="J20" s="22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9">
        <v>538.9</v>
      </c>
      <c r="W20" s="37"/>
    </row>
    <row r="21" spans="1:23" ht="30.75" customHeight="1">
      <c r="A21" s="12">
        <v>10</v>
      </c>
      <c r="B21" s="26" t="s">
        <v>48</v>
      </c>
      <c r="C21" s="31" t="s">
        <v>49</v>
      </c>
      <c r="D21" s="29" t="s">
        <v>34</v>
      </c>
      <c r="E21" s="28">
        <f>6000*70%</f>
        <v>4200</v>
      </c>
      <c r="F21" s="28">
        <v>500</v>
      </c>
      <c r="G21" s="22">
        <f t="shared" si="0"/>
        <v>2100000</v>
      </c>
      <c r="H21" s="22"/>
      <c r="I21" s="22">
        <v>487.5</v>
      </c>
      <c r="J21" s="22"/>
      <c r="K21" s="37">
        <v>456</v>
      </c>
      <c r="L21" s="37">
        <v>495</v>
      </c>
      <c r="M21" s="37"/>
      <c r="N21" s="37"/>
      <c r="O21" s="37"/>
      <c r="P21" s="37"/>
      <c r="Q21" s="37">
        <v>446</v>
      </c>
      <c r="R21" s="37"/>
      <c r="S21" s="37"/>
      <c r="T21" s="37">
        <v>468</v>
      </c>
      <c r="U21" s="37"/>
      <c r="V21" s="39">
        <v>416.5</v>
      </c>
      <c r="W21" s="37"/>
    </row>
    <row r="22" spans="1:23" ht="32.25" customHeight="1">
      <c r="A22" s="12">
        <v>11</v>
      </c>
      <c r="B22" s="31" t="s">
        <v>50</v>
      </c>
      <c r="C22" s="31" t="s">
        <v>51</v>
      </c>
      <c r="D22" s="32" t="s">
        <v>26</v>
      </c>
      <c r="E22" s="28">
        <f>550*70%</f>
        <v>385</v>
      </c>
      <c r="F22" s="28">
        <v>110</v>
      </c>
      <c r="G22" s="22">
        <f t="shared" si="0"/>
        <v>42350</v>
      </c>
      <c r="H22" s="22"/>
      <c r="I22" s="22"/>
      <c r="J22" s="22"/>
      <c r="K22" s="37"/>
      <c r="L22" s="37"/>
      <c r="M22" s="37">
        <v>68.900000000000006</v>
      </c>
      <c r="N22" s="37"/>
      <c r="O22" s="37"/>
      <c r="P22" s="37"/>
      <c r="Q22" s="37"/>
      <c r="R22" s="37"/>
      <c r="S22" s="39">
        <v>45.57</v>
      </c>
      <c r="T22" s="37"/>
      <c r="U22" s="37"/>
      <c r="V22" s="37"/>
      <c r="W22" s="37"/>
    </row>
    <row r="23" spans="1:23" ht="43.5" customHeight="1">
      <c r="A23" s="12">
        <v>12</v>
      </c>
      <c r="B23" s="31" t="s">
        <v>50</v>
      </c>
      <c r="C23" s="31" t="s">
        <v>52</v>
      </c>
      <c r="D23" s="32" t="s">
        <v>26</v>
      </c>
      <c r="E23" s="28">
        <f>3300*70%</f>
        <v>2310</v>
      </c>
      <c r="F23" s="28">
        <v>110</v>
      </c>
      <c r="G23" s="22">
        <f t="shared" si="0"/>
        <v>254100</v>
      </c>
      <c r="H23" s="22"/>
      <c r="I23" s="22"/>
      <c r="J23" s="22"/>
      <c r="K23" s="37"/>
      <c r="L23" s="37"/>
      <c r="M23" s="37">
        <v>68.900000000000006</v>
      </c>
      <c r="N23" s="37"/>
      <c r="O23" s="37"/>
      <c r="P23" s="37"/>
      <c r="Q23" s="37"/>
      <c r="R23" s="37"/>
      <c r="S23" s="39">
        <v>52.08</v>
      </c>
      <c r="T23" s="37"/>
      <c r="U23" s="37"/>
      <c r="V23" s="37"/>
      <c r="W23" s="37"/>
    </row>
    <row r="24" spans="1:23" ht="24" customHeight="1">
      <c r="A24" s="12">
        <v>13</v>
      </c>
      <c r="B24" s="31" t="s">
        <v>50</v>
      </c>
      <c r="C24" s="31" t="s">
        <v>53</v>
      </c>
      <c r="D24" s="32" t="s">
        <v>26</v>
      </c>
      <c r="E24" s="28">
        <v>2100</v>
      </c>
      <c r="F24" s="28">
        <v>110</v>
      </c>
      <c r="G24" s="22">
        <f t="shared" si="0"/>
        <v>231000</v>
      </c>
      <c r="H24" s="22"/>
      <c r="I24" s="22"/>
      <c r="J24" s="22"/>
      <c r="K24" s="37"/>
      <c r="L24" s="37"/>
      <c r="M24" s="37">
        <v>68.900000000000006</v>
      </c>
      <c r="N24" s="37"/>
      <c r="O24" s="37"/>
      <c r="P24" s="37"/>
      <c r="Q24" s="37"/>
      <c r="R24" s="37"/>
      <c r="S24" s="39">
        <v>52.08</v>
      </c>
      <c r="T24" s="37"/>
      <c r="U24" s="37"/>
      <c r="V24" s="37"/>
      <c r="W24" s="37"/>
    </row>
    <row r="25" spans="1:23" ht="36.75" customHeight="1">
      <c r="A25" s="12">
        <v>14</v>
      </c>
      <c r="B25" s="31" t="s">
        <v>50</v>
      </c>
      <c r="C25" s="31" t="s">
        <v>54</v>
      </c>
      <c r="D25" s="32" t="s">
        <v>26</v>
      </c>
      <c r="E25" s="28">
        <v>350</v>
      </c>
      <c r="F25" s="28">
        <v>110</v>
      </c>
      <c r="G25" s="22">
        <f t="shared" si="0"/>
        <v>38500</v>
      </c>
      <c r="H25" s="22"/>
      <c r="I25" s="22"/>
      <c r="J25" s="22"/>
      <c r="K25" s="37"/>
      <c r="L25" s="37"/>
      <c r="M25" s="37">
        <v>68.900000000000006</v>
      </c>
      <c r="N25" s="37"/>
      <c r="O25" s="37"/>
      <c r="P25" s="37"/>
      <c r="Q25" s="37"/>
      <c r="R25" s="37"/>
      <c r="S25" s="39">
        <v>52.08</v>
      </c>
      <c r="T25" s="37"/>
      <c r="U25" s="37"/>
      <c r="V25" s="37"/>
      <c r="W25" s="37"/>
    </row>
    <row r="26" spans="1:23" ht="33.75" customHeight="1">
      <c r="A26" s="12">
        <v>15</v>
      </c>
      <c r="B26" s="31" t="s">
        <v>50</v>
      </c>
      <c r="C26" s="31" t="s">
        <v>55</v>
      </c>
      <c r="D26" s="32" t="s">
        <v>26</v>
      </c>
      <c r="E26" s="28">
        <f>3700*70%</f>
        <v>2590</v>
      </c>
      <c r="F26" s="28">
        <v>110</v>
      </c>
      <c r="G26" s="22">
        <f t="shared" si="0"/>
        <v>284900</v>
      </c>
      <c r="H26" s="22"/>
      <c r="I26" s="22"/>
      <c r="J26" s="22"/>
      <c r="K26" s="37"/>
      <c r="L26" s="37"/>
      <c r="M26" s="37">
        <v>68.900000000000006</v>
      </c>
      <c r="N26" s="37"/>
      <c r="O26" s="37"/>
      <c r="P26" s="37"/>
      <c r="Q26" s="37"/>
      <c r="R26" s="37"/>
      <c r="S26" s="39">
        <v>52.08</v>
      </c>
      <c r="T26" s="37"/>
      <c r="U26" s="37"/>
      <c r="V26" s="37"/>
      <c r="W26" s="37"/>
    </row>
    <row r="27" spans="1:23" ht="17.25" customHeight="1">
      <c r="A27" s="12">
        <v>16</v>
      </c>
      <c r="B27" s="31" t="s">
        <v>50</v>
      </c>
      <c r="C27" s="31" t="s">
        <v>56</v>
      </c>
      <c r="D27" s="33" t="s">
        <v>26</v>
      </c>
      <c r="E27" s="28">
        <f>7300*70%</f>
        <v>5110</v>
      </c>
      <c r="F27" s="28">
        <v>110</v>
      </c>
      <c r="G27" s="22">
        <f t="shared" si="0"/>
        <v>562100</v>
      </c>
      <c r="H27" s="22"/>
      <c r="I27" s="22"/>
      <c r="J27" s="22"/>
      <c r="K27" s="37"/>
      <c r="L27" s="37"/>
      <c r="M27" s="37">
        <v>68.900000000000006</v>
      </c>
      <c r="N27" s="37"/>
      <c r="O27" s="37"/>
      <c r="P27" s="37"/>
      <c r="Q27" s="37"/>
      <c r="R27" s="37"/>
      <c r="S27" s="39">
        <v>52.08</v>
      </c>
      <c r="T27" s="37"/>
      <c r="U27" s="37"/>
      <c r="V27" s="37"/>
      <c r="W27" s="37"/>
    </row>
    <row r="28" spans="1:23" ht="30" customHeight="1">
      <c r="A28" s="12">
        <v>17</v>
      </c>
      <c r="B28" s="26" t="s">
        <v>57</v>
      </c>
      <c r="C28" s="26" t="s">
        <v>58</v>
      </c>
      <c r="D28" s="27" t="s">
        <v>26</v>
      </c>
      <c r="E28" s="28">
        <v>8400</v>
      </c>
      <c r="F28" s="28">
        <v>300</v>
      </c>
      <c r="G28" s="22">
        <f t="shared" si="0"/>
        <v>2520000</v>
      </c>
      <c r="H28" s="22">
        <v>162</v>
      </c>
      <c r="I28" s="22"/>
      <c r="J28" s="22">
        <v>220</v>
      </c>
      <c r="K28" s="37">
        <v>203</v>
      </c>
      <c r="L28" s="37"/>
      <c r="M28" s="37"/>
      <c r="N28" s="37"/>
      <c r="O28" s="37">
        <v>165</v>
      </c>
      <c r="P28" s="37">
        <v>267</v>
      </c>
      <c r="Q28" s="37">
        <v>181</v>
      </c>
      <c r="R28" s="37">
        <v>180</v>
      </c>
      <c r="S28" s="37">
        <v>136</v>
      </c>
      <c r="T28" s="37"/>
      <c r="U28" s="37">
        <v>240</v>
      </c>
      <c r="V28" s="37"/>
      <c r="W28" s="39">
        <v>109</v>
      </c>
    </row>
    <row r="29" spans="1:23" ht="27.75" customHeight="1">
      <c r="A29" s="12">
        <v>18</v>
      </c>
      <c r="B29" s="26" t="s">
        <v>59</v>
      </c>
      <c r="C29" s="34" t="s">
        <v>60</v>
      </c>
      <c r="D29" s="27" t="s">
        <v>26</v>
      </c>
      <c r="E29" s="28">
        <v>700</v>
      </c>
      <c r="F29" s="28">
        <v>400</v>
      </c>
      <c r="G29" s="22">
        <f t="shared" si="0"/>
        <v>280000</v>
      </c>
      <c r="H29" s="22"/>
      <c r="I29" s="22"/>
      <c r="J29" s="22"/>
      <c r="K29" s="37"/>
      <c r="L29" s="37"/>
      <c r="M29" s="37"/>
      <c r="N29" s="37"/>
      <c r="O29" s="39">
        <v>360</v>
      </c>
      <c r="P29" s="37"/>
      <c r="Q29" s="37"/>
      <c r="R29" s="37"/>
      <c r="S29" s="37"/>
      <c r="T29" s="37"/>
      <c r="U29" s="37"/>
      <c r="V29" s="37"/>
      <c r="W29" s="37"/>
    </row>
    <row r="30" spans="1:23" ht="36.75" customHeight="1">
      <c r="A30" s="12">
        <v>19</v>
      </c>
      <c r="B30" s="26" t="s">
        <v>61</v>
      </c>
      <c r="C30" s="35" t="s">
        <v>62</v>
      </c>
      <c r="D30" s="27" t="s">
        <v>26</v>
      </c>
      <c r="E30" s="28">
        <f>550*70%</f>
        <v>385</v>
      </c>
      <c r="F30" s="28">
        <v>4000</v>
      </c>
      <c r="G30" s="22">
        <f t="shared" si="0"/>
        <v>1540000</v>
      </c>
      <c r="H30" s="22"/>
      <c r="I30" s="22"/>
      <c r="J30" s="22">
        <v>2920</v>
      </c>
      <c r="K30" s="37"/>
      <c r="L30" s="38">
        <v>2880</v>
      </c>
      <c r="M30" s="38"/>
      <c r="N30" s="37"/>
      <c r="O30" s="40">
        <v>2700</v>
      </c>
      <c r="P30" s="37"/>
      <c r="Q30" s="37"/>
      <c r="R30" s="37"/>
      <c r="S30" s="37"/>
      <c r="T30" s="37"/>
      <c r="U30" s="37"/>
      <c r="V30" s="37"/>
      <c r="W30" s="37"/>
    </row>
    <row r="31" spans="1:23" ht="36.75" customHeight="1">
      <c r="A31" s="12">
        <v>20</v>
      </c>
      <c r="B31" s="31" t="s">
        <v>63</v>
      </c>
      <c r="C31" s="36" t="s">
        <v>64</v>
      </c>
      <c r="D31" s="27" t="s">
        <v>26</v>
      </c>
      <c r="E31" s="28">
        <f>35000*70%</f>
        <v>24500</v>
      </c>
      <c r="F31" s="28">
        <v>50</v>
      </c>
      <c r="G31" s="22">
        <f t="shared" si="0"/>
        <v>1225000</v>
      </c>
      <c r="H31" s="22"/>
      <c r="I31" s="22"/>
      <c r="J31" s="22"/>
      <c r="K31" s="37"/>
      <c r="L31" s="37"/>
      <c r="M31" s="37"/>
      <c r="N31" s="37"/>
      <c r="O31" s="37">
        <v>38.5</v>
      </c>
      <c r="P31" s="37"/>
      <c r="Q31" s="37"/>
      <c r="R31" s="37"/>
      <c r="S31" s="37">
        <v>32</v>
      </c>
      <c r="T31" s="37"/>
      <c r="U31" s="37"/>
      <c r="V31" s="37"/>
      <c r="W31" s="39">
        <v>29</v>
      </c>
    </row>
    <row r="32" spans="1:23" ht="41.25" customHeight="1">
      <c r="A32" s="12">
        <v>21</v>
      </c>
      <c r="B32" s="33" t="s">
        <v>65</v>
      </c>
      <c r="C32" s="33" t="s">
        <v>66</v>
      </c>
      <c r="D32" s="33" t="s">
        <v>26</v>
      </c>
      <c r="E32" s="28">
        <f>3500*70%</f>
        <v>2450</v>
      </c>
      <c r="F32" s="28">
        <v>93</v>
      </c>
      <c r="G32" s="22">
        <f t="shared" si="0"/>
        <v>227850</v>
      </c>
      <c r="H32" s="22"/>
      <c r="I32" s="22"/>
      <c r="J32" s="22"/>
      <c r="K32" s="37">
        <v>86</v>
      </c>
      <c r="L32" s="37"/>
      <c r="M32" s="39">
        <v>82.5</v>
      </c>
      <c r="N32" s="37"/>
      <c r="O32" s="37"/>
      <c r="P32" s="37"/>
      <c r="Q32" s="37"/>
      <c r="R32" s="37"/>
      <c r="S32" s="37">
        <v>92</v>
      </c>
      <c r="T32" s="37">
        <v>91</v>
      </c>
      <c r="U32" s="37"/>
      <c r="V32" s="41">
        <v>84</v>
      </c>
      <c r="W32" s="37"/>
    </row>
    <row r="33" spans="1:15" ht="17.25" customHeight="1">
      <c r="A33" s="17"/>
      <c r="B33" s="18"/>
      <c r="C33" s="18"/>
      <c r="D33" s="19"/>
      <c r="E33" s="20"/>
      <c r="F33" s="20"/>
      <c r="G33" s="21"/>
    </row>
    <row r="34" spans="1:15" ht="22.5" customHeight="1">
      <c r="A34" s="6"/>
      <c r="B34" s="44" t="s">
        <v>8</v>
      </c>
      <c r="C34" s="44"/>
      <c r="D34" s="44"/>
      <c r="E34" s="44"/>
      <c r="F34" s="44"/>
      <c r="G34" s="44"/>
      <c r="H34" s="44"/>
    </row>
    <row r="35" spans="1:15" ht="18" customHeight="1">
      <c r="A35" s="13" t="s">
        <v>18</v>
      </c>
      <c r="B35" s="44" t="s">
        <v>83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</row>
    <row r="36" spans="1:15" ht="18" customHeight="1">
      <c r="A36" s="13" t="s">
        <v>19</v>
      </c>
      <c r="B36" s="44" t="s">
        <v>84</v>
      </c>
      <c r="C36" s="44"/>
      <c r="D36" s="44"/>
      <c r="E36" s="44"/>
      <c r="F36" s="44"/>
      <c r="G36" s="44"/>
      <c r="H36" s="44"/>
    </row>
    <row r="37" spans="1:15" ht="18" customHeight="1">
      <c r="A37" s="13" t="s">
        <v>25</v>
      </c>
      <c r="B37" s="47" t="s">
        <v>85</v>
      </c>
      <c r="C37" s="47"/>
      <c r="D37" s="47"/>
      <c r="E37" s="47"/>
      <c r="F37" s="47"/>
      <c r="G37" s="47"/>
      <c r="H37" s="47"/>
    </row>
    <row r="38" spans="1:15" ht="18" customHeight="1">
      <c r="A38" s="13" t="s">
        <v>27</v>
      </c>
      <c r="B38" s="47" t="s">
        <v>86</v>
      </c>
      <c r="C38" s="47"/>
      <c r="D38" s="47"/>
      <c r="E38" s="47"/>
      <c r="F38" s="47"/>
      <c r="G38" s="47"/>
      <c r="H38" s="47"/>
    </row>
    <row r="39" spans="1:15" ht="18" customHeight="1">
      <c r="A39" s="13" t="s">
        <v>87</v>
      </c>
      <c r="B39" s="47" t="s">
        <v>89</v>
      </c>
      <c r="C39" s="47"/>
      <c r="D39" s="47"/>
      <c r="E39" s="47"/>
      <c r="F39" s="47"/>
      <c r="G39" s="47"/>
      <c r="H39" s="47"/>
    </row>
    <row r="40" spans="1:15" ht="34.5" customHeight="1">
      <c r="A40" s="7" t="s">
        <v>88</v>
      </c>
      <c r="B40" s="46" t="s">
        <v>9</v>
      </c>
      <c r="C40" s="46"/>
      <c r="D40" s="46"/>
      <c r="E40" s="46"/>
      <c r="F40" s="46"/>
      <c r="G40" s="46"/>
      <c r="H40" s="46"/>
    </row>
    <row r="41" spans="1:15" ht="15.75" customHeight="1">
      <c r="A41" s="7"/>
      <c r="B41" s="14"/>
      <c r="C41" s="14"/>
      <c r="D41" s="14"/>
      <c r="E41" s="14"/>
      <c r="F41" s="14"/>
      <c r="G41" s="14"/>
    </row>
    <row r="42" spans="1:15" ht="15.75" customHeight="1">
      <c r="A42" s="7"/>
      <c r="B42" s="14"/>
      <c r="C42" s="14"/>
      <c r="D42" s="14"/>
      <c r="E42" s="14"/>
      <c r="F42" s="14"/>
      <c r="G42" s="14"/>
    </row>
    <row r="43" spans="1:15" ht="15" customHeight="1">
      <c r="A43" s="8"/>
      <c r="B43" s="45" t="s">
        <v>21</v>
      </c>
      <c r="C43" s="45"/>
      <c r="D43" s="10" t="s">
        <v>22</v>
      </c>
      <c r="E43" s="9"/>
      <c r="F43" s="9"/>
    </row>
    <row r="44" spans="1:15" ht="15.75" customHeight="1">
      <c r="A44" s="7"/>
      <c r="B44" s="9"/>
      <c r="C44" s="9"/>
      <c r="E44" s="14"/>
      <c r="F44" s="14"/>
      <c r="G44" s="14"/>
    </row>
    <row r="45" spans="1:15" ht="15" customHeight="1">
      <c r="A45" s="8"/>
      <c r="B45" s="45" t="s">
        <v>23</v>
      </c>
      <c r="C45" s="45"/>
      <c r="D45" s="10" t="s">
        <v>24</v>
      </c>
      <c r="E45" s="9"/>
      <c r="F45" s="9"/>
    </row>
    <row r="46" spans="1:15" ht="15" customHeight="1">
      <c r="A46" s="8"/>
      <c r="B46" s="11"/>
      <c r="C46" s="11"/>
      <c r="D46" s="2"/>
      <c r="E46" s="9"/>
      <c r="F46" s="9"/>
    </row>
    <row r="47" spans="1:15" ht="15" customHeight="1">
      <c r="B47" s="11" t="s">
        <v>10</v>
      </c>
      <c r="C47" s="11"/>
      <c r="D47" s="2" t="s">
        <v>11</v>
      </c>
      <c r="E47" s="15"/>
      <c r="F47" s="3"/>
      <c r="G47" s="10"/>
    </row>
    <row r="48" spans="1:15">
      <c r="B48" s="11"/>
      <c r="C48" s="11"/>
      <c r="D48" s="2"/>
      <c r="E48" s="15"/>
      <c r="F48" s="3"/>
      <c r="G48" s="2"/>
    </row>
    <row r="52" spans="2:10">
      <c r="B52" s="44"/>
      <c r="C52" s="44"/>
      <c r="D52" s="44"/>
      <c r="E52" s="44"/>
      <c r="F52" s="44"/>
      <c r="G52" s="44"/>
      <c r="H52" s="44"/>
      <c r="I52" s="44"/>
      <c r="J52" s="44"/>
    </row>
    <row r="58" spans="2:10">
      <c r="B58" s="2"/>
    </row>
    <row r="59" spans="2:10">
      <c r="B59" s="2"/>
    </row>
    <row r="60" spans="2:10">
      <c r="B60" s="2"/>
    </row>
    <row r="61" spans="2:10">
      <c r="B61" s="2"/>
    </row>
  </sheetData>
  <mergeCells count="13">
    <mergeCell ref="A6:J6"/>
    <mergeCell ref="A8:J8"/>
    <mergeCell ref="A7:J7"/>
    <mergeCell ref="B35:O35"/>
    <mergeCell ref="B52:J52"/>
    <mergeCell ref="B45:C45"/>
    <mergeCell ref="B40:H40"/>
    <mergeCell ref="B43:C43"/>
    <mergeCell ref="B38:H38"/>
    <mergeCell ref="B39:H39"/>
    <mergeCell ref="B34:H34"/>
    <mergeCell ref="B36:H36"/>
    <mergeCell ref="B37:H37"/>
  </mergeCells>
  <dataValidations count="1">
    <dataValidation allowBlank="1" showInputMessage="1" showErrorMessage="1" prompt="Введите наименование на гос.языке" sqref="B34 B52 B45:C48 D12:D32"/>
  </dataValidations>
  <pageMargins left="0" right="0" top="0.55118110236220474" bottom="0.15748031496062992" header="0.31496062992125984" footer="0.31496062992125984"/>
  <pageSetup paperSize="9" scale="78" orientation="landscape" horizontalDpi="180" verticalDpi="180" r:id="rId1"/>
  <rowBreaks count="2" manualBreakCount="2">
    <brk id="27" max="9" man="1"/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2021-02-08T14:11:54Z</dcterms:modified>
</cp:coreProperties>
</file>