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120" yWindow="465" windowWidth="19740" windowHeight="11760"/>
  </bookViews>
  <sheets>
    <sheet name="Лист1" sheetId="1" r:id="rId1"/>
    <sheet name="Лист2" sheetId="2" r:id="rId2"/>
    <sheet name="Лист3" sheetId="3" r:id="rId3"/>
  </sheet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1" i="1" l="1"/>
  <c r="E39" i="1"/>
  <c r="E38" i="1"/>
  <c r="E36" i="1"/>
  <c r="E35" i="1"/>
  <c r="E32" i="1"/>
  <c r="E31" i="1"/>
  <c r="E30" i="1"/>
  <c r="E29" i="1"/>
  <c r="E27" i="1"/>
  <c r="E26" i="1"/>
  <c r="E25" i="1"/>
  <c r="E20" i="1"/>
  <c r="E18" i="1"/>
  <c r="E15" i="1"/>
  <c r="E12" i="1"/>
  <c r="G41" i="1"/>
  <c r="G42" i="1"/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12" i="1" l="1"/>
</calcChain>
</file>

<file path=xl/sharedStrings.xml><?xml version="1.0" encoding="utf-8"?>
<sst xmlns="http://schemas.openxmlformats.org/spreadsheetml/2006/main" count="129" uniqueCount="107">
  <si>
    <t>№ лота</t>
  </si>
  <si>
    <t>Наименование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</si>
  <si>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</si>
  <si>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</si>
  <si>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</si>
  <si>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</si>
  <si>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</si>
  <si>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</si>
  <si>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</si>
  <si>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</si>
  <si>
    <t>Начальник отдела гос.закупок</t>
  </si>
  <si>
    <t>Ж.Кыстаубаева</t>
  </si>
  <si>
    <t>УТВЕРЖДАЮ</t>
  </si>
  <si>
    <t>И.о. директора ГКП на ПХВ «Многопрофильная городская больница №1»</t>
  </si>
  <si>
    <t>____________________ М.Абдуов</t>
  </si>
  <si>
    <t>Протокол итогов закупа способом запроса ценовых предложений</t>
  </si>
  <si>
    <t>Ед. измер.</t>
  </si>
  <si>
    <t>шт</t>
  </si>
  <si>
    <t>"___" _______________ 2021г.</t>
  </si>
  <si>
    <t>1.</t>
  </si>
  <si>
    <t>2.</t>
  </si>
  <si>
    <t>3.</t>
  </si>
  <si>
    <t>лекарственных средств</t>
  </si>
  <si>
    <t>11.01.2021 г.</t>
  </si>
  <si>
    <t>Азитромицин</t>
  </si>
  <si>
    <t>порошок лиофилизированный для приготовления раствора для внутривенных инфузий 500 мг</t>
  </si>
  <si>
    <t>фл</t>
  </si>
  <si>
    <t>Амброксол</t>
  </si>
  <si>
    <t>раствор для приема внутрь и ингаляций 7,5/мл 100мл</t>
  </si>
  <si>
    <t>Бисакодил</t>
  </si>
  <si>
    <t>суппозитории ректальные 10 мг</t>
  </si>
  <si>
    <t>Валсартан</t>
  </si>
  <si>
    <t>таблетки 160 мг</t>
  </si>
  <si>
    <t>табл</t>
  </si>
  <si>
    <t>Валсартан/амлодипин</t>
  </si>
  <si>
    <t>таблетки 10/160 мг</t>
  </si>
  <si>
    <t>Глюкоза безводная , Калия хлорид , Натрия хлорид , Натрия цитрат</t>
  </si>
  <si>
    <t>Регидрон порошок для приготовления раствора для приема внутрь 18,9 гр</t>
  </si>
  <si>
    <t>пак</t>
  </si>
  <si>
    <t>декстроза</t>
  </si>
  <si>
    <t>5%-250,0 р-р для инфузий</t>
  </si>
  <si>
    <t>Дидрогестерон</t>
  </si>
  <si>
    <t>таблетки 10 мг</t>
  </si>
  <si>
    <t>таб</t>
  </si>
  <si>
    <t xml:space="preserve">Кальция глюконат </t>
  </si>
  <si>
    <t>раствор для инъекций 10%, 5 мл</t>
  </si>
  <si>
    <t>амп</t>
  </si>
  <si>
    <t xml:space="preserve">Леводопа в комбинации с ингибитором декарбоксилазы </t>
  </si>
  <si>
    <t>таблетки 250 мг/25 мг</t>
  </si>
  <si>
    <t>Лизиноприл</t>
  </si>
  <si>
    <t>таблетки 5мг</t>
  </si>
  <si>
    <t>Лизиноприл/амлодипин</t>
  </si>
  <si>
    <t>таблетки 10 мг/5 мг</t>
  </si>
  <si>
    <t xml:space="preserve">Натрия  хлорид  </t>
  </si>
  <si>
    <t>раствор  0,9 % - 250 мл</t>
  </si>
  <si>
    <t>Натрия  хлорид , калия хлорид, натрия ацетат</t>
  </si>
  <si>
    <t>Ацесоль раствор 400 мл</t>
  </si>
  <si>
    <t xml:space="preserve">Натрия  хлорид , натрия ацетат </t>
  </si>
  <si>
    <t>Дисоль раствор 400 мл</t>
  </si>
  <si>
    <t>Натрия оксибат (натрия оксибутират)</t>
  </si>
  <si>
    <t>раствор для инъекций 200 мг/мл 10 мл</t>
  </si>
  <si>
    <t xml:space="preserve">Нистатин </t>
  </si>
  <si>
    <t xml:space="preserve">таблетки 500 т. ЕД </t>
  </si>
  <si>
    <t>Нитроглицерин</t>
  </si>
  <si>
    <t>таблетки   0,5мг</t>
  </si>
  <si>
    <t>табл.</t>
  </si>
  <si>
    <t>Нифедипин</t>
  </si>
  <si>
    <t>таблетки,покрытые оболочкой ,10 мг</t>
  </si>
  <si>
    <t>Пантопразол</t>
  </si>
  <si>
    <t>порошок для приготовления раствора для инъекций 40 мг</t>
  </si>
  <si>
    <t xml:space="preserve">Папаверин </t>
  </si>
  <si>
    <t>р-р для инъекций 2% -2,0</t>
  </si>
  <si>
    <t>Пентоксифиллин</t>
  </si>
  <si>
    <t>р-р для инъекций 2% -5,0</t>
  </si>
  <si>
    <t xml:space="preserve">Периндоприл/Индапамид </t>
  </si>
  <si>
    <t>таблетка 4 мг/1 ,25 мг</t>
  </si>
  <si>
    <t>Прогестерон</t>
  </si>
  <si>
    <t>капсулы 200 мг</t>
  </si>
  <si>
    <t>капс</t>
  </si>
  <si>
    <t>Налбуфин</t>
  </si>
  <si>
    <t>р-р для инъекций 10 мг/мл</t>
  </si>
  <si>
    <t>Электролиты</t>
  </si>
  <si>
    <t>Стерофундин Раствор для инфузий 1000 мл</t>
  </si>
  <si>
    <t>Тримеперидин</t>
  </si>
  <si>
    <t>раствор для инъекций 2% 1,0</t>
  </si>
  <si>
    <t xml:space="preserve">Урапидил </t>
  </si>
  <si>
    <t>раствор для внутривенного введения 5 мг/мл, 10 мл</t>
  </si>
  <si>
    <t xml:space="preserve">Фамотидин </t>
  </si>
  <si>
    <t>порошок лиофилизированный для приготовления раствора для инъекций 5 мл</t>
  </si>
  <si>
    <t xml:space="preserve">Фентанил </t>
  </si>
  <si>
    <t>Р-р для инъекции 005% 2,0</t>
  </si>
  <si>
    <t>Ксилометазолин</t>
  </si>
  <si>
    <t>капли назальные 0,1% 10 мл</t>
  </si>
  <si>
    <t>Фл</t>
  </si>
  <si>
    <t>ТОО "FAM.Alliance"</t>
  </si>
  <si>
    <t>ТОО "Kelun-Kazpharm" (Келун-Казфарм)</t>
  </si>
  <si>
    <t>ТОО "АЛЬЯНС-ФАРМ"</t>
  </si>
  <si>
    <t>По лоту №6 признать потенциальным победителем ТОО "FAM.Alliance", г.Алматы, мкр.Коккайнар, пер.Жангельдина, д. 14, на сумму 22 500 тенге.</t>
  </si>
  <si>
    <t>По лотам №7, 13 признать победителем ТОО "Kelun-Kazpharm" (Келун-Казфарм), Алматинская обл., Карасайский р-н, Ельтайский с/о, с.Кокозек, на сумму 821 800 тенге.</t>
  </si>
  <si>
    <t>4.</t>
  </si>
  <si>
    <t>По лоту №8 признать потенциальным победителем ТОО "АЛЬЯНС-ФАРМ", г.Усть-Каменогорск, ул.Бажова, д. 333/1, на сумму 448 000 тенге.</t>
  </si>
  <si>
    <t>5.</t>
  </si>
  <si>
    <t>По лотам № 1-5, 9-12, 14-31 признать закуп не состоявшимся ввиду непредставления ценовых предложений потенциальными поставщиками.</t>
  </si>
  <si>
    <t>Заместитель директора по ЛПР</t>
  </si>
  <si>
    <t>Ж.Бапанов</t>
  </si>
  <si>
    <t>Заведующая аптекой</t>
  </si>
  <si>
    <t>М.Абуова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</si>
</sst>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р_.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52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/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9" fillId="0" borderId="1" xfId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2" borderId="0" xfId="0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2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0" fillId="0" borderId="0" xfId="0" applyAlignment="1"/>
  </cellXfs>
  <cellStyles count="2">
    <cellStyle name="Обычный" xfId="0" builtinId="0"/>
    <cellStyle name="Обычный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0"/>
  <sheetViews>
    <sheetView tabSelected="1" zoomScale="90" zoomScaleNormal="90" workbookViewId="0">
      <selection activeCell="E53" sqref="E53"/>
    </sheetView>
  </sheetViews>
  <sheetFormatPr defaultColWidth="8.85546875" defaultRowHeight="15" x14ac:dyDescent="0.25"/>
  <cols>
    <col min="1" max="1" width="5.28515625" customWidth="1"/>
    <col min="2" max="2" width="23.5703125" customWidth="1"/>
    <col min="3" max="3" width="62.7109375" customWidth="1"/>
    <col min="4" max="4" width="8.5703125" customWidth="1"/>
    <col min="5" max="5" width="13" customWidth="1"/>
    <col min="6" max="6" width="11.42578125" customWidth="1"/>
    <col min="7" max="7" width="17.5703125" customWidth="1"/>
    <col min="8" max="8" width="15" customWidth="1"/>
    <col min="9" max="9" width="12.42578125" customWidth="1"/>
    <col min="10" max="10" width="17.140625" customWidth="1"/>
  </cols>
  <sheetData>
    <row r="1" spans="1:10" x14ac:dyDescent="0.25">
      <c r="F1" s="2" t="s">
        <v>12</v>
      </c>
    </row>
    <row r="2" spans="1:10" x14ac:dyDescent="0.25">
      <c r="F2" s="2" t="s">
        <v>13</v>
      </c>
    </row>
    <row r="3" spans="1:10" x14ac:dyDescent="0.25">
      <c r="F3" s="2" t="s">
        <v>14</v>
      </c>
    </row>
    <row r="4" spans="1:10" x14ac:dyDescent="0.25">
      <c r="F4" s="2" t="s">
        <v>18</v>
      </c>
    </row>
    <row r="5" spans="1:10" x14ac:dyDescent="0.25">
      <c r="C5" s="3"/>
      <c r="D5" s="3"/>
      <c r="E5" s="3"/>
      <c r="F5" s="3"/>
    </row>
    <row r="6" spans="1:10" ht="15" customHeight="1" x14ac:dyDescent="0.25">
      <c r="A6" s="44" t="s">
        <v>15</v>
      </c>
      <c r="B6" s="44"/>
      <c r="C6" s="44"/>
      <c r="D6" s="44"/>
      <c r="E6" s="44"/>
      <c r="F6" s="44"/>
      <c r="G6" s="44"/>
      <c r="H6" s="44"/>
      <c r="I6" s="44"/>
      <c r="J6" s="44"/>
    </row>
    <row r="7" spans="1:10" ht="15" customHeight="1" x14ac:dyDescent="0.25">
      <c r="A7" s="44" t="s">
        <v>22</v>
      </c>
      <c r="B7" s="44"/>
      <c r="C7" s="44"/>
      <c r="D7" s="44"/>
      <c r="E7" s="44"/>
      <c r="F7" s="44"/>
      <c r="G7" s="44"/>
      <c r="H7" s="44"/>
      <c r="I7" s="44"/>
      <c r="J7" s="44"/>
    </row>
    <row r="8" spans="1:10" x14ac:dyDescent="0.25">
      <c r="A8" s="45" t="s">
        <v>7</v>
      </c>
      <c r="B8" s="45"/>
      <c r="C8" s="45"/>
      <c r="D8" s="45"/>
      <c r="E8" s="45"/>
      <c r="F8" s="45"/>
      <c r="G8" s="45"/>
      <c r="H8" s="45"/>
      <c r="I8" s="45"/>
      <c r="J8" s="45"/>
    </row>
    <row r="9" spans="1:10" x14ac:dyDescent="0.25">
      <c r="A9" s="2"/>
      <c r="D9" s="1"/>
    </row>
    <row r="10" spans="1:10" x14ac:dyDescent="0.25">
      <c r="A10" s="4" t="s">
        <v>6</v>
      </c>
      <c r="D10" s="1"/>
      <c r="G10" s="4"/>
      <c r="H10" s="4"/>
      <c r="I10" s="4"/>
      <c r="J10" s="17" t="s">
        <v>23</v>
      </c>
    </row>
    <row r="11" spans="1:10" ht="54.75" customHeight="1" x14ac:dyDescent="0.25">
      <c r="A11" s="5" t="s">
        <v>0</v>
      </c>
      <c r="B11" s="5" t="s">
        <v>1</v>
      </c>
      <c r="C11" s="5" t="s">
        <v>2</v>
      </c>
      <c r="D11" s="5" t="s">
        <v>16</v>
      </c>
      <c r="E11" s="5" t="s">
        <v>3</v>
      </c>
      <c r="F11" s="5" t="s">
        <v>4</v>
      </c>
      <c r="G11" s="5" t="s">
        <v>5</v>
      </c>
      <c r="H11" s="12" t="s">
        <v>94</v>
      </c>
      <c r="I11" s="12" t="s">
        <v>95</v>
      </c>
      <c r="J11" s="12" t="s">
        <v>96</v>
      </c>
    </row>
    <row r="12" spans="1:10" ht="45" customHeight="1" x14ac:dyDescent="0.25">
      <c r="A12" s="13">
        <v>1</v>
      </c>
      <c r="B12" s="13" t="s">
        <v>24</v>
      </c>
      <c r="C12" s="28" t="s">
        <v>25</v>
      </c>
      <c r="D12" s="13" t="s">
        <v>26</v>
      </c>
      <c r="E12" s="13">
        <f>500*70%</f>
        <v>350</v>
      </c>
      <c r="F12" s="29">
        <v>3468.64</v>
      </c>
      <c r="G12" s="26">
        <f>E12*F12</f>
        <v>1214024</v>
      </c>
      <c r="H12" s="26"/>
      <c r="I12" s="26"/>
      <c r="J12" s="23"/>
    </row>
    <row r="13" spans="1:10" ht="26.25" customHeight="1" x14ac:dyDescent="0.25">
      <c r="A13" s="13">
        <v>2</v>
      </c>
      <c r="B13" s="30" t="s">
        <v>27</v>
      </c>
      <c r="C13" s="30" t="s">
        <v>28</v>
      </c>
      <c r="D13" s="30" t="s">
        <v>26</v>
      </c>
      <c r="E13" s="31">
        <v>35</v>
      </c>
      <c r="F13" s="32">
        <v>670.04</v>
      </c>
      <c r="G13" s="26">
        <f t="shared" ref="G13:G42" si="0">E13*F13</f>
        <v>23451.399999999998</v>
      </c>
      <c r="H13" s="26"/>
      <c r="I13" s="26"/>
      <c r="J13" s="23"/>
    </row>
    <row r="14" spans="1:10" ht="25.5" customHeight="1" x14ac:dyDescent="0.25">
      <c r="A14" s="13">
        <v>3</v>
      </c>
      <c r="B14" s="28" t="s">
        <v>29</v>
      </c>
      <c r="C14" s="28" t="s">
        <v>30</v>
      </c>
      <c r="D14" s="28" t="s">
        <v>17</v>
      </c>
      <c r="E14" s="31">
        <v>140</v>
      </c>
      <c r="F14" s="32">
        <v>21.61</v>
      </c>
      <c r="G14" s="26">
        <f t="shared" si="0"/>
        <v>3025.4</v>
      </c>
      <c r="H14" s="26"/>
      <c r="I14" s="26"/>
      <c r="J14" s="23"/>
    </row>
    <row r="15" spans="1:10" ht="25.5" customHeight="1" x14ac:dyDescent="0.25">
      <c r="A15" s="13">
        <v>4</v>
      </c>
      <c r="B15" s="33" t="s">
        <v>31</v>
      </c>
      <c r="C15" s="28" t="s">
        <v>32</v>
      </c>
      <c r="D15" s="28" t="s">
        <v>33</v>
      </c>
      <c r="E15" s="31">
        <f>1500*70%</f>
        <v>1050</v>
      </c>
      <c r="F15" s="32">
        <v>69.22</v>
      </c>
      <c r="G15" s="26">
        <f t="shared" si="0"/>
        <v>72681</v>
      </c>
      <c r="H15" s="26"/>
      <c r="I15" s="26"/>
      <c r="J15" s="23"/>
    </row>
    <row r="16" spans="1:10" ht="25.5" customHeight="1" x14ac:dyDescent="0.25">
      <c r="A16" s="13">
        <v>5</v>
      </c>
      <c r="B16" s="33" t="s">
        <v>34</v>
      </c>
      <c r="C16" s="28" t="s">
        <v>35</v>
      </c>
      <c r="D16" s="28" t="s">
        <v>33</v>
      </c>
      <c r="E16" s="31">
        <v>350</v>
      </c>
      <c r="F16" s="32">
        <v>124.33</v>
      </c>
      <c r="G16" s="26">
        <f t="shared" si="0"/>
        <v>43515.5</v>
      </c>
      <c r="H16" s="26"/>
      <c r="I16" s="26"/>
      <c r="J16" s="23"/>
    </row>
    <row r="17" spans="1:10" ht="51" customHeight="1" x14ac:dyDescent="0.25">
      <c r="A17" s="13">
        <v>6</v>
      </c>
      <c r="B17" s="34" t="s">
        <v>36</v>
      </c>
      <c r="C17" s="35" t="s">
        <v>37</v>
      </c>
      <c r="D17" s="13" t="s">
        <v>38</v>
      </c>
      <c r="E17" s="13">
        <v>150</v>
      </c>
      <c r="F17" s="13">
        <v>157.91999999999999</v>
      </c>
      <c r="G17" s="26">
        <f t="shared" si="0"/>
        <v>23687.999999999996</v>
      </c>
      <c r="H17" s="26">
        <v>150</v>
      </c>
      <c r="I17" s="26"/>
      <c r="J17" s="23"/>
    </row>
    <row r="18" spans="1:10" ht="23.25" customHeight="1" x14ac:dyDescent="0.25">
      <c r="A18" s="13">
        <v>7</v>
      </c>
      <c r="B18" s="13" t="s">
        <v>39</v>
      </c>
      <c r="C18" s="13" t="s">
        <v>40</v>
      </c>
      <c r="D18" s="28" t="s">
        <v>26</v>
      </c>
      <c r="E18" s="31">
        <f>560*70%</f>
        <v>392</v>
      </c>
      <c r="F18" s="32">
        <v>159.41</v>
      </c>
      <c r="G18" s="26">
        <f t="shared" si="0"/>
        <v>62488.72</v>
      </c>
      <c r="H18" s="26"/>
      <c r="I18" s="26">
        <v>150</v>
      </c>
      <c r="J18" s="23"/>
    </row>
    <row r="19" spans="1:10" ht="24.75" customHeight="1" x14ac:dyDescent="0.25">
      <c r="A19" s="13">
        <v>8</v>
      </c>
      <c r="B19" s="28" t="s">
        <v>41</v>
      </c>
      <c r="C19" s="35" t="s">
        <v>42</v>
      </c>
      <c r="D19" s="13" t="s">
        <v>43</v>
      </c>
      <c r="E19" s="13">
        <v>1400</v>
      </c>
      <c r="F19" s="13">
        <v>326.5</v>
      </c>
      <c r="G19" s="26">
        <f t="shared" si="0"/>
        <v>457100</v>
      </c>
      <c r="H19" s="26"/>
      <c r="I19" s="26"/>
      <c r="J19" s="23">
        <v>320</v>
      </c>
    </row>
    <row r="20" spans="1:10" ht="30.75" customHeight="1" x14ac:dyDescent="0.25">
      <c r="A20" s="13">
        <v>9</v>
      </c>
      <c r="B20" s="28" t="s">
        <v>44</v>
      </c>
      <c r="C20" s="35" t="s">
        <v>45</v>
      </c>
      <c r="D20" s="13" t="s">
        <v>46</v>
      </c>
      <c r="E20" s="13">
        <f>250*70%</f>
        <v>175</v>
      </c>
      <c r="F20" s="13">
        <v>28.81</v>
      </c>
      <c r="G20" s="26">
        <f t="shared" si="0"/>
        <v>5041.75</v>
      </c>
      <c r="H20" s="26"/>
      <c r="I20" s="26"/>
      <c r="J20" s="23"/>
    </row>
    <row r="21" spans="1:10" ht="42.75" customHeight="1" x14ac:dyDescent="0.25">
      <c r="A21" s="13">
        <v>10</v>
      </c>
      <c r="B21" s="35" t="s">
        <v>47</v>
      </c>
      <c r="C21" s="35" t="s">
        <v>48</v>
      </c>
      <c r="D21" s="13" t="s">
        <v>43</v>
      </c>
      <c r="E21" s="13">
        <v>210</v>
      </c>
      <c r="F21" s="13">
        <v>58.67</v>
      </c>
      <c r="G21" s="26">
        <f t="shared" si="0"/>
        <v>12320.7</v>
      </c>
      <c r="H21" s="26"/>
      <c r="I21" s="26"/>
      <c r="J21" s="23"/>
    </row>
    <row r="22" spans="1:10" ht="35.25" customHeight="1" x14ac:dyDescent="0.25">
      <c r="A22" s="13">
        <v>11</v>
      </c>
      <c r="B22" s="36" t="s">
        <v>49</v>
      </c>
      <c r="C22" s="28" t="s">
        <v>50</v>
      </c>
      <c r="D22" s="28" t="s">
        <v>43</v>
      </c>
      <c r="E22" s="31">
        <v>3500</v>
      </c>
      <c r="F22" s="32">
        <v>29.41</v>
      </c>
      <c r="G22" s="26">
        <f t="shared" si="0"/>
        <v>102935</v>
      </c>
      <c r="H22" s="26"/>
      <c r="I22" s="26"/>
      <c r="J22" s="23"/>
    </row>
    <row r="23" spans="1:10" ht="37.5" customHeight="1" x14ac:dyDescent="0.25">
      <c r="A23" s="13">
        <v>12</v>
      </c>
      <c r="B23" s="28" t="s">
        <v>51</v>
      </c>
      <c r="C23" s="28" t="s">
        <v>52</v>
      </c>
      <c r="D23" s="28" t="s">
        <v>43</v>
      </c>
      <c r="E23" s="31">
        <v>2100</v>
      </c>
      <c r="F23" s="32">
        <v>52.93</v>
      </c>
      <c r="G23" s="26">
        <f t="shared" si="0"/>
        <v>111153</v>
      </c>
      <c r="H23" s="26"/>
      <c r="I23" s="26"/>
      <c r="J23" s="23"/>
    </row>
    <row r="24" spans="1:10" ht="39" customHeight="1" x14ac:dyDescent="0.25">
      <c r="A24" s="13">
        <v>13</v>
      </c>
      <c r="B24" s="37" t="s">
        <v>53</v>
      </c>
      <c r="C24" s="37" t="s">
        <v>54</v>
      </c>
      <c r="D24" s="28" t="s">
        <v>26</v>
      </c>
      <c r="E24" s="31">
        <v>7000</v>
      </c>
      <c r="F24" s="32">
        <v>146.53</v>
      </c>
      <c r="G24" s="26">
        <f t="shared" si="0"/>
        <v>1025710</v>
      </c>
      <c r="H24" s="26">
        <v>127.5</v>
      </c>
      <c r="I24" s="26">
        <v>109</v>
      </c>
      <c r="J24" s="23">
        <v>120</v>
      </c>
    </row>
    <row r="25" spans="1:10" ht="36.75" customHeight="1" x14ac:dyDescent="0.25">
      <c r="A25" s="13">
        <v>14</v>
      </c>
      <c r="B25" s="28" t="s">
        <v>55</v>
      </c>
      <c r="C25" s="28" t="s">
        <v>56</v>
      </c>
      <c r="D25" s="28" t="s">
        <v>26</v>
      </c>
      <c r="E25" s="31">
        <f>1500*70%</f>
        <v>1050</v>
      </c>
      <c r="F25" s="32">
        <v>187.9</v>
      </c>
      <c r="G25" s="26">
        <f t="shared" si="0"/>
        <v>197295</v>
      </c>
      <c r="H25" s="26"/>
      <c r="I25" s="26"/>
      <c r="J25" s="23"/>
    </row>
    <row r="26" spans="1:10" ht="36" customHeight="1" x14ac:dyDescent="0.25">
      <c r="A26" s="13">
        <v>15</v>
      </c>
      <c r="B26" s="28" t="s">
        <v>57</v>
      </c>
      <c r="C26" s="28" t="s">
        <v>58</v>
      </c>
      <c r="D26" s="28" t="s">
        <v>26</v>
      </c>
      <c r="E26" s="31">
        <f>1010*70%</f>
        <v>707</v>
      </c>
      <c r="F26" s="32">
        <v>246.92</v>
      </c>
      <c r="G26" s="26">
        <f t="shared" si="0"/>
        <v>174572.44</v>
      </c>
      <c r="H26" s="26"/>
      <c r="I26" s="26"/>
      <c r="J26" s="23"/>
    </row>
    <row r="27" spans="1:10" ht="39" customHeight="1" x14ac:dyDescent="0.25">
      <c r="A27" s="13">
        <v>16</v>
      </c>
      <c r="B27" s="28" t="s">
        <v>59</v>
      </c>
      <c r="C27" s="28" t="s">
        <v>60</v>
      </c>
      <c r="D27" s="13" t="s">
        <v>46</v>
      </c>
      <c r="E27" s="31">
        <f>4000*70%</f>
        <v>2800</v>
      </c>
      <c r="F27" s="32">
        <v>164.44</v>
      </c>
      <c r="G27" s="26">
        <f t="shared" si="0"/>
        <v>460432</v>
      </c>
      <c r="H27" s="26"/>
      <c r="I27" s="26"/>
      <c r="J27" s="23"/>
    </row>
    <row r="28" spans="1:10" ht="27.75" customHeight="1" x14ac:dyDescent="0.25">
      <c r="A28" s="13">
        <v>17</v>
      </c>
      <c r="B28" s="28" t="s">
        <v>61</v>
      </c>
      <c r="C28" s="28" t="s">
        <v>62</v>
      </c>
      <c r="D28" s="13" t="s">
        <v>43</v>
      </c>
      <c r="E28" s="38">
        <v>140</v>
      </c>
      <c r="F28" s="39">
        <v>15.55</v>
      </c>
      <c r="G28" s="26">
        <f t="shared" si="0"/>
        <v>2177</v>
      </c>
      <c r="H28" s="26"/>
      <c r="I28" s="26"/>
      <c r="J28" s="23"/>
    </row>
    <row r="29" spans="1:10" ht="27.75" customHeight="1" x14ac:dyDescent="0.25">
      <c r="A29" s="13">
        <v>18</v>
      </c>
      <c r="B29" s="28" t="s">
        <v>63</v>
      </c>
      <c r="C29" s="28" t="s">
        <v>64</v>
      </c>
      <c r="D29" s="28" t="s">
        <v>65</v>
      </c>
      <c r="E29" s="38">
        <f>230*70%</f>
        <v>161</v>
      </c>
      <c r="F29" s="39">
        <v>6.65</v>
      </c>
      <c r="G29" s="26">
        <f t="shared" si="0"/>
        <v>1070.6500000000001</v>
      </c>
      <c r="H29" s="26"/>
      <c r="I29" s="26"/>
      <c r="J29" s="23"/>
    </row>
    <row r="30" spans="1:10" ht="27.75" customHeight="1" x14ac:dyDescent="0.25">
      <c r="A30" s="13">
        <v>19</v>
      </c>
      <c r="B30" s="28" t="s">
        <v>66</v>
      </c>
      <c r="C30" s="28" t="s">
        <v>67</v>
      </c>
      <c r="D30" s="28" t="s">
        <v>43</v>
      </c>
      <c r="E30" s="38">
        <f>4000*70%</f>
        <v>2800</v>
      </c>
      <c r="F30" s="39">
        <v>4.2</v>
      </c>
      <c r="G30" s="26">
        <f t="shared" si="0"/>
        <v>11760</v>
      </c>
      <c r="H30" s="26"/>
      <c r="I30" s="26"/>
      <c r="J30" s="23"/>
    </row>
    <row r="31" spans="1:10" ht="28.5" customHeight="1" x14ac:dyDescent="0.25">
      <c r="A31" s="13">
        <v>20</v>
      </c>
      <c r="B31" s="35" t="s">
        <v>68</v>
      </c>
      <c r="C31" s="35" t="s">
        <v>69</v>
      </c>
      <c r="D31" s="13" t="s">
        <v>26</v>
      </c>
      <c r="E31" s="32">
        <f>2500*70%</f>
        <v>1750</v>
      </c>
      <c r="F31" s="13">
        <v>1638.57</v>
      </c>
      <c r="G31" s="26">
        <f t="shared" si="0"/>
        <v>2867497.5</v>
      </c>
      <c r="H31" s="26"/>
      <c r="I31" s="26"/>
      <c r="J31" s="23"/>
    </row>
    <row r="32" spans="1:10" ht="22.5" customHeight="1" x14ac:dyDescent="0.25">
      <c r="A32" s="13">
        <v>21</v>
      </c>
      <c r="B32" s="35" t="s">
        <v>70</v>
      </c>
      <c r="C32" s="28" t="s">
        <v>71</v>
      </c>
      <c r="D32" s="13" t="s">
        <v>46</v>
      </c>
      <c r="E32" s="32">
        <f>20500*70%</f>
        <v>14349.999999999998</v>
      </c>
      <c r="F32" s="13">
        <v>42</v>
      </c>
      <c r="G32" s="26">
        <f t="shared" si="0"/>
        <v>602699.99999999988</v>
      </c>
      <c r="H32" s="26"/>
      <c r="I32" s="26"/>
      <c r="J32" s="23"/>
    </row>
    <row r="33" spans="1:25" ht="26.25" customHeight="1" x14ac:dyDescent="0.25">
      <c r="A33" s="13">
        <v>22</v>
      </c>
      <c r="B33" s="13" t="s">
        <v>72</v>
      </c>
      <c r="C33" s="28" t="s">
        <v>73</v>
      </c>
      <c r="D33" s="13" t="s">
        <v>46</v>
      </c>
      <c r="E33" s="13">
        <v>350</v>
      </c>
      <c r="F33" s="13">
        <v>51.46</v>
      </c>
      <c r="G33" s="26">
        <f t="shared" si="0"/>
        <v>18011</v>
      </c>
      <c r="H33" s="26"/>
      <c r="I33" s="26"/>
      <c r="J33" s="23"/>
    </row>
    <row r="34" spans="1:25" ht="24.75" customHeight="1" x14ac:dyDescent="0.25">
      <c r="A34" s="13">
        <v>23</v>
      </c>
      <c r="B34" s="40" t="s">
        <v>74</v>
      </c>
      <c r="C34" s="40" t="s">
        <v>75</v>
      </c>
      <c r="D34" s="40" t="s">
        <v>33</v>
      </c>
      <c r="E34" s="31">
        <v>280</v>
      </c>
      <c r="F34" s="32">
        <v>122.98</v>
      </c>
      <c r="G34" s="26">
        <f t="shared" si="0"/>
        <v>34434.400000000001</v>
      </c>
      <c r="H34" s="26"/>
      <c r="I34" s="26"/>
      <c r="J34" s="23"/>
    </row>
    <row r="35" spans="1:25" ht="26.25" customHeight="1" x14ac:dyDescent="0.25">
      <c r="A35" s="13">
        <v>24</v>
      </c>
      <c r="B35" s="41" t="s">
        <v>76</v>
      </c>
      <c r="C35" s="42" t="s">
        <v>77</v>
      </c>
      <c r="D35" s="28" t="s">
        <v>78</v>
      </c>
      <c r="E35" s="31">
        <f>4700*70%</f>
        <v>3290</v>
      </c>
      <c r="F35" s="32">
        <v>154.82</v>
      </c>
      <c r="G35" s="26">
        <f t="shared" si="0"/>
        <v>509357.8</v>
      </c>
      <c r="H35" s="26"/>
      <c r="I35" s="26"/>
      <c r="J35" s="23"/>
    </row>
    <row r="36" spans="1:25" ht="24" customHeight="1" x14ac:dyDescent="0.25">
      <c r="A36" s="13">
        <v>25</v>
      </c>
      <c r="B36" s="13" t="s">
        <v>79</v>
      </c>
      <c r="C36" s="28" t="s">
        <v>80</v>
      </c>
      <c r="D36" s="13" t="s">
        <v>46</v>
      </c>
      <c r="E36" s="13">
        <f>120*70%</f>
        <v>84</v>
      </c>
      <c r="F36" s="13">
        <v>667.31</v>
      </c>
      <c r="G36" s="26">
        <f t="shared" si="0"/>
        <v>56054.039999999994</v>
      </c>
      <c r="H36" s="26"/>
      <c r="I36" s="26"/>
      <c r="J36" s="23"/>
    </row>
    <row r="37" spans="1:25" ht="26.25" customHeight="1" x14ac:dyDescent="0.25">
      <c r="A37" s="13">
        <v>26</v>
      </c>
      <c r="B37" s="43" t="s">
        <v>81</v>
      </c>
      <c r="C37" s="43" t="s">
        <v>82</v>
      </c>
      <c r="D37" s="36" t="s">
        <v>26</v>
      </c>
      <c r="E37" s="31">
        <v>70</v>
      </c>
      <c r="F37" s="32">
        <v>1006.6</v>
      </c>
      <c r="G37" s="26">
        <f t="shared" si="0"/>
        <v>70462</v>
      </c>
      <c r="H37" s="26"/>
      <c r="I37" s="26"/>
      <c r="J37" s="23"/>
    </row>
    <row r="38" spans="1:25" ht="25.5" customHeight="1" x14ac:dyDescent="0.25">
      <c r="A38" s="13">
        <v>27</v>
      </c>
      <c r="B38" s="36" t="s">
        <v>83</v>
      </c>
      <c r="C38" s="28" t="s">
        <v>84</v>
      </c>
      <c r="D38" s="28" t="s">
        <v>46</v>
      </c>
      <c r="E38" s="31">
        <f>4600*70%</f>
        <v>3220</v>
      </c>
      <c r="F38" s="32">
        <v>216.05</v>
      </c>
      <c r="G38" s="26">
        <f t="shared" si="0"/>
        <v>695681</v>
      </c>
      <c r="H38" s="26"/>
      <c r="I38" s="26"/>
      <c r="J38" s="23"/>
    </row>
    <row r="39" spans="1:25" ht="27" customHeight="1" x14ac:dyDescent="0.25">
      <c r="A39" s="13">
        <v>28</v>
      </c>
      <c r="B39" s="36" t="s">
        <v>85</v>
      </c>
      <c r="C39" s="34" t="s">
        <v>86</v>
      </c>
      <c r="D39" s="28" t="s">
        <v>46</v>
      </c>
      <c r="E39" s="31">
        <f>1720*70%</f>
        <v>1204</v>
      </c>
      <c r="F39" s="32">
        <v>1156.25</v>
      </c>
      <c r="G39" s="26">
        <f t="shared" si="0"/>
        <v>1392125</v>
      </c>
      <c r="H39" s="26"/>
      <c r="I39" s="26"/>
      <c r="J39" s="23"/>
    </row>
    <row r="40" spans="1:25" ht="32.25" customHeight="1" x14ac:dyDescent="0.25">
      <c r="A40" s="13">
        <v>29</v>
      </c>
      <c r="B40" s="13" t="s">
        <v>87</v>
      </c>
      <c r="C40" s="28" t="s">
        <v>88</v>
      </c>
      <c r="D40" s="13" t="s">
        <v>26</v>
      </c>
      <c r="E40" s="13">
        <v>140</v>
      </c>
      <c r="F40" s="13">
        <v>355.46</v>
      </c>
      <c r="G40" s="26">
        <f t="shared" si="0"/>
        <v>49764.399999999994</v>
      </c>
      <c r="H40" s="26"/>
      <c r="I40" s="26"/>
      <c r="J40" s="23"/>
    </row>
    <row r="41" spans="1:25" ht="26.25" customHeight="1" x14ac:dyDescent="0.25">
      <c r="A41" s="13">
        <v>30</v>
      </c>
      <c r="B41" s="28" t="s">
        <v>89</v>
      </c>
      <c r="C41" s="28" t="s">
        <v>90</v>
      </c>
      <c r="D41" s="28" t="s">
        <v>46</v>
      </c>
      <c r="E41" s="31">
        <f>16100*70%</f>
        <v>11270</v>
      </c>
      <c r="F41" s="32">
        <v>332.89</v>
      </c>
      <c r="G41" s="26">
        <f t="shared" si="0"/>
        <v>3751670.3</v>
      </c>
      <c r="H41" s="26"/>
      <c r="I41" s="26"/>
      <c r="J41" s="23"/>
    </row>
    <row r="42" spans="1:25" ht="27.75" customHeight="1" x14ac:dyDescent="0.25">
      <c r="A42" s="13">
        <v>31</v>
      </c>
      <c r="B42" s="28" t="s">
        <v>91</v>
      </c>
      <c r="C42" s="40" t="s">
        <v>92</v>
      </c>
      <c r="D42" s="28" t="s">
        <v>93</v>
      </c>
      <c r="E42" s="31">
        <v>35</v>
      </c>
      <c r="F42" s="32">
        <v>264.39999999999998</v>
      </c>
      <c r="G42" s="26">
        <f t="shared" si="0"/>
        <v>9254</v>
      </c>
      <c r="H42" s="26"/>
      <c r="I42" s="26"/>
      <c r="J42" s="23"/>
    </row>
    <row r="43" spans="1:25" ht="17.25" customHeight="1" x14ac:dyDescent="0.25">
      <c r="A43" s="18"/>
      <c r="B43" s="19"/>
      <c r="C43" s="19"/>
      <c r="D43" s="20"/>
      <c r="E43" s="21"/>
      <c r="F43" s="21"/>
      <c r="G43" s="22"/>
      <c r="H43" s="22"/>
      <c r="I43" s="22"/>
    </row>
    <row r="44" spans="1:25" ht="22.5" customHeight="1" x14ac:dyDescent="0.25">
      <c r="A44" s="6"/>
      <c r="B44" s="46" t="s">
        <v>8</v>
      </c>
      <c r="C44" s="46"/>
      <c r="D44" s="46"/>
      <c r="E44" s="46"/>
      <c r="F44" s="46"/>
      <c r="G44" s="46"/>
      <c r="H44" s="24"/>
      <c r="I44" s="24"/>
    </row>
    <row r="45" spans="1:25" ht="22.5" customHeight="1" x14ac:dyDescent="0.25">
      <c r="A45" s="14" t="s">
        <v>19</v>
      </c>
      <c r="B45" s="50" t="s">
        <v>102</v>
      </c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</row>
    <row r="46" spans="1:25" ht="18" customHeight="1" x14ac:dyDescent="0.25">
      <c r="A46" s="14" t="s">
        <v>20</v>
      </c>
      <c r="B46" s="47" t="s">
        <v>97</v>
      </c>
      <c r="C46" s="47"/>
      <c r="D46" s="47"/>
      <c r="E46" s="47"/>
      <c r="F46" s="47"/>
      <c r="G46" s="47"/>
      <c r="H46" s="25"/>
      <c r="I46" s="25"/>
    </row>
    <row r="47" spans="1:25" ht="18" customHeight="1" x14ac:dyDescent="0.25">
      <c r="A47" s="14" t="s">
        <v>21</v>
      </c>
      <c r="B47" s="46" t="s">
        <v>98</v>
      </c>
      <c r="C47" s="46"/>
      <c r="D47" s="46"/>
      <c r="E47" s="46"/>
      <c r="F47" s="46"/>
      <c r="G47" s="46"/>
      <c r="H47" s="46"/>
      <c r="I47" s="46"/>
      <c r="J47" s="46"/>
    </row>
    <row r="48" spans="1:25" ht="18" customHeight="1" x14ac:dyDescent="0.25">
      <c r="A48" s="7" t="s">
        <v>99</v>
      </c>
      <c r="B48" s="47" t="s">
        <v>100</v>
      </c>
      <c r="C48" s="47"/>
      <c r="D48" s="47"/>
      <c r="E48" s="47"/>
      <c r="F48" s="47"/>
      <c r="G48" s="47"/>
      <c r="H48" s="27"/>
      <c r="I48" s="27"/>
      <c r="J48" s="27"/>
    </row>
    <row r="49" spans="1:14" ht="34.5" customHeight="1" x14ac:dyDescent="0.25">
      <c r="A49" s="7" t="s">
        <v>101</v>
      </c>
      <c r="B49" s="49" t="s">
        <v>9</v>
      </c>
      <c r="C49" s="49"/>
      <c r="D49" s="49"/>
      <c r="E49" s="49"/>
      <c r="F49" s="49"/>
      <c r="G49" s="49"/>
      <c r="H49" s="49"/>
      <c r="I49" s="49"/>
      <c r="J49" s="49"/>
    </row>
    <row r="50" spans="1:14" ht="15.75" customHeight="1" x14ac:dyDescent="0.25">
      <c r="A50" s="7"/>
      <c r="B50" s="15"/>
      <c r="C50" s="15"/>
      <c r="D50" s="15"/>
      <c r="E50" s="15"/>
      <c r="F50" s="15"/>
      <c r="G50" s="15"/>
      <c r="H50" s="15"/>
      <c r="I50" s="15"/>
    </row>
    <row r="51" spans="1:14" ht="15.75" customHeight="1" x14ac:dyDescent="0.25">
      <c r="A51" s="7"/>
      <c r="B51" s="15"/>
      <c r="C51" s="15"/>
      <c r="D51" s="15"/>
      <c r="E51" s="15"/>
      <c r="F51" s="15"/>
      <c r="G51" s="15"/>
      <c r="H51" s="15"/>
      <c r="I51" s="15"/>
    </row>
    <row r="52" spans="1:14" ht="15" customHeight="1" x14ac:dyDescent="0.25">
      <c r="A52" s="8"/>
      <c r="B52" s="48" t="s">
        <v>103</v>
      </c>
      <c r="C52" s="48"/>
      <c r="D52" s="10" t="s">
        <v>104</v>
      </c>
      <c r="E52" s="9"/>
      <c r="F52" s="9"/>
    </row>
    <row r="53" spans="1:14" ht="15.75" customHeight="1" x14ac:dyDescent="0.25">
      <c r="A53" s="7"/>
      <c r="B53" s="9"/>
      <c r="C53" s="9"/>
      <c r="E53" s="15"/>
      <c r="F53" s="15"/>
      <c r="G53" s="15"/>
      <c r="H53" s="15"/>
      <c r="I53" s="15"/>
    </row>
    <row r="54" spans="1:14" ht="15" customHeight="1" x14ac:dyDescent="0.25">
      <c r="A54" s="8"/>
      <c r="B54" s="48" t="s">
        <v>105</v>
      </c>
      <c r="C54" s="48"/>
      <c r="D54" s="10" t="s">
        <v>106</v>
      </c>
      <c r="E54" s="9"/>
      <c r="F54" s="9"/>
    </row>
    <row r="55" spans="1:14" ht="15" customHeight="1" x14ac:dyDescent="0.25">
      <c r="A55" s="8"/>
      <c r="B55" s="11"/>
      <c r="C55" s="11"/>
      <c r="D55" s="2"/>
      <c r="E55" s="9"/>
      <c r="F55" s="9"/>
    </row>
    <row r="56" spans="1:14" ht="15" customHeight="1" x14ac:dyDescent="0.25">
      <c r="B56" s="11" t="s">
        <v>10</v>
      </c>
      <c r="C56" s="11"/>
      <c r="D56" s="2" t="s">
        <v>11</v>
      </c>
      <c r="E56" s="16"/>
      <c r="F56" s="3"/>
      <c r="G56" s="10"/>
      <c r="H56" s="10"/>
      <c r="I56" s="10"/>
    </row>
    <row r="57" spans="1:14" x14ac:dyDescent="0.25">
      <c r="B57" s="11"/>
      <c r="C57" s="11"/>
      <c r="D57" s="2"/>
      <c r="E57" s="16"/>
      <c r="F57" s="3"/>
      <c r="G57" s="2"/>
      <c r="H57" s="2"/>
      <c r="I57" s="2"/>
    </row>
    <row r="61" spans="1:14" x14ac:dyDescent="0.25"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</row>
    <row r="67" spans="2:2" x14ac:dyDescent="0.25">
      <c r="B67" s="2"/>
    </row>
    <row r="68" spans="2:2" x14ac:dyDescent="0.25">
      <c r="B68" s="2"/>
    </row>
    <row r="69" spans="2:2" x14ac:dyDescent="0.25">
      <c r="B69" s="2"/>
    </row>
    <row r="70" spans="2:2" x14ac:dyDescent="0.25">
      <c r="B70" s="2"/>
    </row>
  </sheetData>
  <mergeCells count="12">
    <mergeCell ref="A6:J6"/>
    <mergeCell ref="A8:J8"/>
    <mergeCell ref="A7:J7"/>
    <mergeCell ref="B61:N61"/>
    <mergeCell ref="B44:G44"/>
    <mergeCell ref="B46:G46"/>
    <mergeCell ref="B54:C54"/>
    <mergeCell ref="B47:J47"/>
    <mergeCell ref="B49:J49"/>
    <mergeCell ref="B52:C52"/>
    <mergeCell ref="B48:G48"/>
    <mergeCell ref="B45:Y45"/>
  </mergeCells>
  <dataValidations count="4">
    <dataValidation allowBlank="1" showInputMessage="1" showErrorMessage="1" prompt="Введите наименование на гос.языке" sqref="B54:C57 B61 B44"/>
    <dataValidation type="list" allowBlank="1" showInputMessage="1" showErrorMessage="1" sqref="D30:D36">
      <formula1>INDIRECT(#REF!)</formula1>
      <formula2>0</formula2>
    </dataValidation>
    <dataValidation allowBlank="1" showInputMessage="1" showErrorMessage="1" prompt="Введите краткую хар-ку на рус.языке" sqref="C34">
      <formula1>0</formula1>
      <formula2>0</formula2>
    </dataValidation>
    <dataValidation allowBlank="1" showInputMessage="1" showErrorMessage="1" prompt="Введите наименование на гос.языке" sqref="B34:B36 B30:C33 C35:C36">
      <formula1>0</formula1>
      <formula2>0</formula2>
    </dataValidation>
  </dataValidations>
  <pageMargins left="0.39370078740157483" right="0" top="0.55118110236220474" bottom="0.15748031496062992" header="0.31496062992125984" footer="0.31496062992125984"/>
  <pageSetup paperSize="9" scale="74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2021-01-18T04:28:42Z</dcterms:modified>
</cp:coreProperties>
</file>