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Лист1!$A$12:$X$33</definedName>
  </definedNames>
  <calcPr calcId="124519"/>
</workbook>
</file>

<file path=xl/calcChain.xml><?xml version="1.0" encoding="utf-8"?>
<calcChain xmlns="http://schemas.openxmlformats.org/spreadsheetml/2006/main">
  <c r="E33" i="1"/>
  <c r="G33" s="1"/>
  <c r="G32"/>
  <c r="E31"/>
  <c r="G31" s="1"/>
  <c r="E30"/>
  <c r="G30" s="1"/>
  <c r="E29"/>
  <c r="G29" s="1"/>
  <c r="G28"/>
  <c r="E27"/>
  <c r="G27" s="1"/>
  <c r="E26"/>
  <c r="G26" s="1"/>
  <c r="E25"/>
  <c r="G25" s="1"/>
  <c r="E24"/>
  <c r="G24" s="1"/>
  <c r="G23"/>
  <c r="G22"/>
  <c r="E21"/>
  <c r="G21" s="1"/>
  <c r="E20"/>
  <c r="G20" s="1"/>
  <c r="E19"/>
  <c r="G19" s="1"/>
  <c r="E18"/>
  <c r="G18" s="1"/>
  <c r="E17"/>
  <c r="G17" s="1"/>
  <c r="G16"/>
  <c r="E15"/>
  <c r="G15" s="1"/>
  <c r="E14"/>
  <c r="G14" s="1"/>
  <c r="E13"/>
  <c r="G13" s="1"/>
</calcChain>
</file>

<file path=xl/sharedStrings.xml><?xml version="1.0" encoding="utf-8"?>
<sst xmlns="http://schemas.openxmlformats.org/spreadsheetml/2006/main" count="117" uniqueCount="94">
  <si>
    <t>Бахилы</t>
  </si>
  <si>
    <t>шт</t>
  </si>
  <si>
    <t>Бумага диаграмная 110*25*12</t>
  </si>
  <si>
    <t>Вата 100 гр нестерильная</t>
  </si>
  <si>
    <t>Воздуховод одноразовый №4</t>
  </si>
  <si>
    <t>Воздуховод одноразовый №5</t>
  </si>
  <si>
    <t>Гель для УЗИ</t>
  </si>
  <si>
    <t>фл</t>
  </si>
  <si>
    <t>Жгут кровоостанавливающий</t>
  </si>
  <si>
    <t>Игла бабочка</t>
  </si>
  <si>
    <t>Катетер G 16 1,8*45 мм</t>
  </si>
  <si>
    <t>медицинское приспособление предназначенное для длительного введения лекарственных средств в периферические вены (до 3-х суток) или выведения жидкости, растворов лекарственных веществ из кровеносной системы человека при помощи катетера, вставленного в кровеносный сосуд (периферические вены пациента) с целью уменьшения травмирования вены с помощью полой иглы (интродуктора). Иглу удаляют сразу же после введения катетера в вену.</t>
  </si>
  <si>
    <t>Катетер G 17 1,5*45 мм</t>
  </si>
  <si>
    <t>Катетер G 18 1,3*45 мм</t>
  </si>
  <si>
    <t>Катетер G 20 1,1*33 мм</t>
  </si>
  <si>
    <t>Катетер G 22 0,9*25 мм</t>
  </si>
  <si>
    <t>№ лота</t>
  </si>
  <si>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</si>
  <si>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</si>
  <si>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</si>
  <si>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</si>
  <si>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</si>
  <si>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</si>
  <si>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бахилы полиэтиленовые одноразовые на резинках</t>
  </si>
  <si>
    <t>пара</t>
  </si>
  <si>
    <t>Бинт эластичный 3мх100мм средней растяжимости</t>
  </si>
  <si>
    <t xml:space="preserve">бинт эластичный медицинский средней растяжимости, размер: 3мх100мм, состав: хлопок – 75%, полиэстер – 8%,  латекс – 17% </t>
  </si>
  <si>
    <t>Бумага для дифибрилятора Responder 2000</t>
  </si>
  <si>
    <t>термобумага для дифибрилятора Responder 2000 60 мм</t>
  </si>
  <si>
    <t>Бумага для ЭКГ МАС400</t>
  </si>
  <si>
    <t>для электрокардиографа МАС 400 термочувствительная бумага 80*90*250мм</t>
  </si>
  <si>
    <t>Бумага для ЭКГ HearScreen 80G-L</t>
  </si>
  <si>
    <t>для электрокардиографа HearScreen 80G- L термочувствительная бумага (свертка макс. 50 мм), ширина бумаги 80 мм</t>
  </si>
  <si>
    <t>Вата медицинская гигиеническая - изготавливается из 100% хлопка, без добавок и примесей, предназначена для всевозможных медицинских манипуляций, связанных с обработкой ран, а также для снятия макияжа, ежедневного гигиенического ухода, как для детей, так и для взрослых. Обеспечивает максимальный впитывающий и очищающий эффект. Подходит для любых типов кожи и не имеет противопоказаний. Индивидуально упакована по100 гр</t>
  </si>
  <si>
    <t>Воздуховод медицинский одноразовый стерильный полимерный №4 - 100 ММ (КРАСНЫЙ) взрослый</t>
  </si>
  <si>
    <t>Воздуховод медицинский одноразовый стерильный полимерный №5 - 110 ММ (ГОЛУБОЙ) взрослый</t>
  </si>
  <si>
    <t>Гель для ЭКГ</t>
  </si>
  <si>
    <t>Гель для ЭКГ во флаконе по 250мл. Специально разработан, чтобы исключить помехи, которые возникают от сдвижения передающих устройств. Обладает отличными проводящими свойствами для обеспечения длительного равномерного контакта между электродами и кожей.
    Не вызывает аллергических реакций, не имеет запаха;Удобная упаковка;  Щадящая среда геля не оказывает отрицательного влияния на поверхность датчиков и электродов, в отличии от других гелей;  Средняя вязкость геля;    Не имеет цвета;    Легко удаляется бумажной салфеткой и смывается водой, совершенно не пачкая одежду. Применение: гель наносится непосредственно на датчик или очищенную кожу в зоне действия аппарата, обеспечивая полный контакт.</t>
  </si>
  <si>
    <t>Гель для УЗИ диагностики    разработан для использования  во время ультразвуковой физиотерапии и диагностики.Не содержит жиров ,не оставляет пятен,легко растворяется в вводе и удаляется,не высыхает,не раздражает кожу и не пахнет. Гель гипоалергенен и не содержит активных составляющих,которые могли бы повредить зонд или эхографическое оборудование.Гель не содержит солей и формальдегидов.  5кг - ящик из 4 канистры+4 бутылки пустые 26гр+1дозатор</t>
  </si>
  <si>
    <t>упак</t>
  </si>
  <si>
    <t>жгут кровоостанавливающий эластичный полуавтомат на застежке размры: 45 х 2,5см</t>
  </si>
  <si>
    <t>короткие атравмичные иглы (размер 22G, черный, 0,7мм внутренний диаметр, 11мл/мм скорость потока)</t>
  </si>
  <si>
    <t>Канюля назальная кислородная</t>
  </si>
  <si>
    <t>Канюля назальная кислородная, кислородная трубка, длина 2,0±0,1 метра, с не сминаемым внутренним просветом "звездчатого" сечения, приспособление для фиксации за ушной раковиной</t>
  </si>
  <si>
    <t>Калоприемник одноразовый</t>
  </si>
  <si>
    <t>Калоприемник однокомпонентный недренируемый, вырез отверстия 10-70мм, бежевого цвета, не прозрачный, со стороны прилегающей к телу имеет подложку. Имеет фильтр для выхода газа. Пластина плоская из адгезива, который имеет двойную структуру, для более лучшей фиксации и впитывания влаги.</t>
  </si>
  <si>
    <t>картридж для принтера на упаковочные машины HAWO</t>
  </si>
  <si>
    <t>Физические свойства: Форма - жидкость, цвет-черный, запах - нет, плотность - не менее 3,5-4,4 мПас, растворимость в воде - растворимый, уровень pH - не  менее 7,5-9. Химический состав: смесь полиоксисоединений и красящих веществ в воде.</t>
  </si>
  <si>
    <t>ТОО Арша</t>
  </si>
  <si>
    <t>ТОО Sunmedica</t>
  </si>
  <si>
    <t>ТОО Vita Pharma</t>
  </si>
  <si>
    <t>ИП Харченко М.В.</t>
  </si>
  <si>
    <t>ТОО Альфа Медика Казахстан</t>
  </si>
  <si>
    <t>ТОО ОСТ-ФАРМ</t>
  </si>
  <si>
    <t>ИП Маслова С.Л.</t>
  </si>
  <si>
    <t>ИП Перформер Компани</t>
  </si>
  <si>
    <t>ТОО Дарен Мед</t>
  </si>
  <si>
    <t>ТОО Формат НС</t>
  </si>
  <si>
    <t>ИП VASKEN</t>
  </si>
  <si>
    <t>ТОО СМС Медикал Казахстан</t>
  </si>
  <si>
    <t>ТОО Fam.Alliance</t>
  </si>
  <si>
    <t>ТОО БатысИнвест</t>
  </si>
  <si>
    <t>ТОО Ангрофарм НС</t>
  </si>
  <si>
    <t>ТОО FORMED</t>
  </si>
  <si>
    <t>ТОО У-ка ФАРМ Б.З.</t>
  </si>
  <si>
    <t>500 тг, 27.01.2021</t>
  </si>
  <si>
    <t>500 тг, 28.01.2021</t>
  </si>
  <si>
    <t xml:space="preserve">                                                                                                                                                                  </t>
  </si>
  <si>
    <t xml:space="preserve"> УТВЕРЖДАЮ</t>
  </si>
  <si>
    <t xml:space="preserve">                                                                                                                                                                   </t>
  </si>
  <si>
    <t>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</si>
  <si>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</si>
  <si>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 xml:space="preserve">  ____________________ М.Абдуов</t>
  </si>
  <si>
    <t xml:space="preserve"> "___" _______________ 2021 г.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</si>
  <si>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</si>
  <si>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</si>
  <si>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</si>
  <si>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</si>
  <si>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>29.01.2021 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</si>
  <si>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</si>
  <si>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</si>
  <si>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</si>
  <si>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</si>
  <si>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По лотам №2,4,6,12 признать закуп несостоявшимся, ввиду не представления ценовых предложений потенциальными поставщиками</t>
  </si>
  <si>
    <t xml:space="preserve">По лоту №1 признать победителем ТОО Ангрофарм НС, г.Нур-Султан, пр.Тәуелсіздік 12/1, ВП2   на сумму 411 600,00  тенге  </t>
  </si>
  <si>
    <t xml:space="preserve">По лоту № 7,10,17,18,19,20,21 признать победителем ТОО Арша, г. Кокшетау, мкр. Васильковский 12а на сумму 2 415 782,50 тенге  </t>
  </si>
  <si>
    <t xml:space="preserve">По лоту №16 признать победителем ТОО ОСТ-ФАРМ, г.Усть-Каменогорск,ул.Астана, дом 16А на сумму 158 400,00 тенге  </t>
  </si>
  <si>
    <t xml:space="preserve">По лоту №3,8,9,11,13,14 признать победителем ТОО Дарен Мед,  г. Шымкент,мкр.18,дом 54,кв.2 на сумму 369 332,00 тенге  </t>
  </si>
  <si>
    <t xml:space="preserve">По лоту №5 признать победителем ТОО Формат НС, г. Нур-Султан, пр.Сарыарка 31/2, ВП-24  на сумму 105 000,00 тенге  </t>
  </si>
  <si>
    <t xml:space="preserve">По лоту №15 признать победителем ТОО СМС Медикал Казахстан, г. Алматы, ул.Ратушного, дом 88А  на сумму 974 400,00 тенге  </t>
  </si>
  <si>
    <t>Заместитель директора по ЛПР</t>
  </si>
  <si>
    <t>Заведующая аптеки</t>
  </si>
  <si>
    <t>Ж.Бапанов</t>
  </si>
  <si>
    <t>М.Абуова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</si>
</sst>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8" fillId="3" borderId="0" xfId="0" applyFont="1" applyFill="1"/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/>
    <xf numFmtId="0" fontId="7" fillId="3" borderId="0" xfId="0" applyFont="1" applyFill="1" applyAlignment="1">
      <alignment horizontal="center" vertical="center"/>
    </xf>
    <xf numFmtId="4" fontId="7" fillId="3" borderId="0" xfId="0" applyNumberFormat="1" applyFont="1" applyFill="1"/>
    <xf numFmtId="0" fontId="7" fillId="3" borderId="0" xfId="0" applyFont="1" applyFill="1" applyAlignment="1"/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Border="1" applyAlignment="1" applyProtection="1">
      <alignment horizontal="left" vertical="center" wrapText="1"/>
    </xf>
    <xf numFmtId="0" fontId="7" fillId="3" borderId="0" xfId="0" applyFont="1" applyFill="1" applyAlignment="1">
      <alignment vertical="center" wrapText="1"/>
    </xf>
    <xf numFmtId="0" fontId="3" fillId="3" borderId="0" xfId="0" applyFont="1" applyFill="1"/>
    <xf numFmtId="3" fontId="8" fillId="3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vertical="center"/>
    </xf>
    <xf numFmtId="4" fontId="10" fillId="3" borderId="0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center"/>
    </xf>
    <xf numFmtId="0" fontId="8" fillId="3" borderId="0" xfId="0" applyNumberFormat="1" applyFont="1" applyFill="1" applyBorder="1" applyAlignment="1" applyProtection="1">
      <alignment horizontal="left" vertical="top" wrapText="1"/>
    </xf>
    <xf numFmtId="0" fontId="10" fillId="3" borderId="0" xfId="0" applyNumberFormat="1" applyFont="1" applyFill="1" applyBorder="1" applyAlignment="1" applyProtection="1">
      <alignment horizontal="left" vertical="top" wrapText="1"/>
    </xf>
    <xf numFmtId="3" fontId="10" fillId="3" borderId="0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vertical="center"/>
    </xf>
    <xf numFmtId="3" fontId="3" fillId="3" borderId="0" xfId="0" applyNumberFormat="1" applyFont="1" applyFill="1" applyAlignment="1">
      <alignment horizontal="center" vertical="center"/>
    </xf>
    <xf numFmtId="0" fontId="11" fillId="3" borderId="0" xfId="0" applyFont="1" applyFill="1"/>
    <xf numFmtId="0" fontId="11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" fillId="3" borderId="1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left" vertical="top"/>
    </xf>
    <xf numFmtId="0" fontId="8" fillId="3" borderId="0" xfId="0" applyNumberFormat="1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  <xf numFmtId="0" fontId="10" fillId="3" borderId="0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topLeftCell="A34" zoomScale="72" zoomScaleNormal="72" workbookViewId="0">
      <selection activeCell="A35" sqref="A35:A36"/>
    </sheetView>
  </sheetViews>
  <sheetFormatPr defaultRowHeight="15"/>
  <cols>
    <col min="2" max="2" width="22.5703125" customWidth="1"/>
    <col min="3" max="3" width="41.85546875" customWidth="1"/>
    <col min="4" max="4" width="12.5703125" customWidth="1"/>
    <col min="5" max="6" width="9.140625" style="18"/>
    <col min="7" max="7" width="11.85546875" style="18" customWidth="1"/>
    <col min="8" max="8" width="9.140625" customWidth="1"/>
    <col min="9" max="9" width="9.7109375" customWidth="1"/>
    <col min="10" max="10" width="8.5703125" customWidth="1"/>
    <col min="11" max="11" width="9.7109375" customWidth="1"/>
    <col min="12" max="12" width="11.7109375" customWidth="1"/>
    <col min="13" max="16" width="9.7109375" customWidth="1"/>
    <col min="17" max="17" width="10.85546875" customWidth="1"/>
    <col min="18" max="18" width="9.7109375" customWidth="1"/>
    <col min="19" max="21" width="9.140625" customWidth="1"/>
    <col min="22" max="22" width="11" customWidth="1"/>
    <col min="23" max="24" width="9.140625" customWidth="1"/>
  </cols>
  <sheetData>
    <row r="1" spans="1:26" s="33" customFormat="1" ht="15.75">
      <c r="C1" s="34" t="s">
        <v>67</v>
      </c>
      <c r="D1" s="35"/>
      <c r="G1" s="34"/>
      <c r="H1" s="36"/>
      <c r="I1" s="36"/>
      <c r="J1" s="37" t="s">
        <v>68</v>
      </c>
      <c r="K1" s="38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9"/>
    </row>
    <row r="2" spans="1:26" s="33" customFormat="1" ht="15.75">
      <c r="C2" s="34" t="s">
        <v>69</v>
      </c>
      <c r="D2" s="35"/>
      <c r="E2" s="40"/>
      <c r="G2" s="34"/>
      <c r="H2" s="36"/>
      <c r="I2" s="36"/>
      <c r="J2" s="37" t="s">
        <v>70</v>
      </c>
      <c r="K2" s="38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9"/>
    </row>
    <row r="3" spans="1:26" s="33" customFormat="1" ht="15.75">
      <c r="C3" s="34" t="s">
        <v>71</v>
      </c>
      <c r="D3" s="35"/>
      <c r="H3" s="38"/>
      <c r="I3" s="38"/>
      <c r="J3" s="37" t="s">
        <v>72</v>
      </c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</row>
    <row r="4" spans="1:26" s="33" customFormat="1" ht="15.75">
      <c r="C4" s="34" t="s">
        <v>67</v>
      </c>
      <c r="D4" s="35"/>
      <c r="H4" s="38"/>
      <c r="I4" s="38"/>
      <c r="J4" s="37" t="s">
        <v>73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s="33" customFormat="1">
      <c r="D5" s="35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</row>
    <row r="6" spans="1:26" s="33" customFormat="1">
      <c r="D6" s="35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6" s="33" customFormat="1" ht="15" customHeight="1">
      <c r="A7" s="68" t="s">
        <v>74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41"/>
      <c r="S7" s="41"/>
      <c r="T7" s="41"/>
      <c r="U7" s="41"/>
      <c r="V7" s="41"/>
      <c r="W7" s="41"/>
      <c r="X7" s="41"/>
      <c r="Y7" s="41"/>
      <c r="Z7" s="39"/>
    </row>
    <row r="8" spans="1:26" s="33" customFormat="1" ht="15" customHeight="1">
      <c r="A8" s="68" t="s">
        <v>75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41"/>
      <c r="S8" s="41"/>
      <c r="T8" s="41"/>
      <c r="U8" s="41"/>
      <c r="V8" s="41"/>
      <c r="W8" s="41"/>
      <c r="X8" s="41"/>
      <c r="Y8" s="41"/>
      <c r="Z8" s="39"/>
    </row>
    <row r="9" spans="1:26" s="33" customFormat="1">
      <c r="A9" s="69" t="s">
        <v>76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42"/>
      <c r="S9" s="42"/>
      <c r="T9" s="42"/>
      <c r="U9" s="42"/>
      <c r="V9" s="42"/>
      <c r="W9" s="42"/>
      <c r="X9" s="42"/>
      <c r="Y9" s="42"/>
      <c r="Z9" s="39"/>
    </row>
    <row r="10" spans="1:26" s="33" customFormat="1">
      <c r="D10" s="35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</row>
    <row r="11" spans="1:26" s="33" customFormat="1" ht="15.75">
      <c r="A11" s="43" t="s">
        <v>77</v>
      </c>
      <c r="C11" s="43"/>
      <c r="D11" s="44"/>
      <c r="E11" s="43"/>
      <c r="F11" s="37"/>
      <c r="G11" s="43"/>
      <c r="H11" s="38"/>
      <c r="J11" s="45"/>
      <c r="K11" s="45"/>
      <c r="L11" s="45"/>
      <c r="M11" s="45"/>
      <c r="N11" s="45"/>
      <c r="O11" s="45" t="s">
        <v>78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39"/>
    </row>
    <row r="12" spans="1:26" ht="62.25" customHeight="1">
      <c r="A12" s="11" t="s">
        <v>16</v>
      </c>
      <c r="B12" s="12" t="s">
        <v>17</v>
      </c>
      <c r="C12" s="12" t="s">
        <v>18</v>
      </c>
      <c r="D12" s="13" t="s">
        <v>19</v>
      </c>
      <c r="E12" s="14" t="s">
        <v>20</v>
      </c>
      <c r="F12" s="15" t="s">
        <v>21</v>
      </c>
      <c r="G12" s="10" t="s">
        <v>22</v>
      </c>
      <c r="H12" s="29" t="s">
        <v>48</v>
      </c>
      <c r="I12" s="29" t="s">
        <v>49</v>
      </c>
      <c r="J12" s="29" t="s">
        <v>50</v>
      </c>
      <c r="K12" s="29" t="s">
        <v>51</v>
      </c>
      <c r="L12" s="29" t="s">
        <v>52</v>
      </c>
      <c r="M12" s="29" t="s">
        <v>53</v>
      </c>
      <c r="N12" s="29" t="s">
        <v>54</v>
      </c>
      <c r="O12" s="29" t="s">
        <v>55</v>
      </c>
      <c r="P12" s="29" t="s">
        <v>56</v>
      </c>
      <c r="Q12" s="29" t="s">
        <v>57</v>
      </c>
      <c r="R12" s="29" t="s">
        <v>58</v>
      </c>
      <c r="S12" s="29" t="s">
        <v>59</v>
      </c>
      <c r="T12" s="29" t="s">
        <v>60</v>
      </c>
      <c r="U12" s="29" t="s">
        <v>61</v>
      </c>
      <c r="V12" s="29" t="s">
        <v>62</v>
      </c>
      <c r="W12" s="29" t="s">
        <v>63</v>
      </c>
      <c r="X12" s="29" t="s">
        <v>64</v>
      </c>
    </row>
    <row r="13" spans="1:26" ht="30.75" customHeight="1">
      <c r="A13" s="17">
        <v>1</v>
      </c>
      <c r="B13" s="1" t="s">
        <v>0</v>
      </c>
      <c r="C13" s="16" t="s">
        <v>23</v>
      </c>
      <c r="D13" s="3" t="s">
        <v>24</v>
      </c>
      <c r="E13" s="19">
        <f>120000*70%</f>
        <v>84000</v>
      </c>
      <c r="F13" s="20">
        <v>9</v>
      </c>
      <c r="G13" s="20">
        <f t="shared" ref="G13:G33" si="0">F13*E13</f>
        <v>756000</v>
      </c>
      <c r="H13" s="20"/>
      <c r="I13" s="20"/>
      <c r="J13" s="20">
        <v>5.9</v>
      </c>
      <c r="K13" s="20"/>
      <c r="L13" s="20">
        <v>6.1</v>
      </c>
      <c r="M13" s="20"/>
      <c r="N13" s="20">
        <v>6.45</v>
      </c>
      <c r="O13" s="20"/>
      <c r="P13" s="20">
        <v>6</v>
      </c>
      <c r="Q13" s="20">
        <v>6</v>
      </c>
      <c r="R13" s="27">
        <v>6.875</v>
      </c>
      <c r="S13" s="20"/>
      <c r="T13" s="20">
        <v>7.5</v>
      </c>
      <c r="U13" s="20"/>
      <c r="V13" s="28">
        <v>4.9000000000000004</v>
      </c>
      <c r="W13" s="32">
        <v>5</v>
      </c>
      <c r="X13" s="20"/>
    </row>
    <row r="14" spans="1:26" s="63" customFormat="1" ht="38.25">
      <c r="A14" s="60">
        <v>2</v>
      </c>
      <c r="B14" s="61" t="s">
        <v>25</v>
      </c>
      <c r="C14" s="61" t="s">
        <v>26</v>
      </c>
      <c r="D14" s="61" t="s">
        <v>1</v>
      </c>
      <c r="E14" s="62">
        <f>1000*70%</f>
        <v>700</v>
      </c>
      <c r="F14" s="32">
        <v>900</v>
      </c>
      <c r="G14" s="32">
        <f t="shared" si="0"/>
        <v>630000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6" ht="25.5">
      <c r="A15" s="17">
        <v>3</v>
      </c>
      <c r="B15" s="2" t="s">
        <v>2</v>
      </c>
      <c r="C15" s="2" t="s">
        <v>2</v>
      </c>
      <c r="D15" s="4" t="s">
        <v>1</v>
      </c>
      <c r="E15" s="19">
        <f>20*70%</f>
        <v>14</v>
      </c>
      <c r="F15" s="20">
        <v>500</v>
      </c>
      <c r="G15" s="20">
        <f t="shared" si="0"/>
        <v>7000</v>
      </c>
      <c r="H15" s="20"/>
      <c r="I15" s="20"/>
      <c r="J15" s="20"/>
      <c r="K15" s="20"/>
      <c r="L15" s="20"/>
      <c r="M15" s="20"/>
      <c r="N15" s="20"/>
      <c r="O15" s="20"/>
      <c r="P15" s="28">
        <v>475</v>
      </c>
      <c r="Q15" s="20"/>
      <c r="R15" s="20"/>
      <c r="S15" s="20"/>
      <c r="T15" s="20"/>
      <c r="U15" s="20"/>
      <c r="V15" s="20"/>
      <c r="W15" s="20"/>
      <c r="X15" s="20"/>
    </row>
    <row r="16" spans="1:26" s="63" customFormat="1" ht="38.25">
      <c r="A16" s="60">
        <v>4</v>
      </c>
      <c r="B16" s="64" t="s">
        <v>27</v>
      </c>
      <c r="C16" s="64" t="s">
        <v>28</v>
      </c>
      <c r="D16" s="65" t="s">
        <v>1</v>
      </c>
      <c r="E16" s="62">
        <v>18</v>
      </c>
      <c r="F16" s="32">
        <v>600</v>
      </c>
      <c r="G16" s="32">
        <f t="shared" si="0"/>
        <v>10800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</row>
    <row r="17" spans="1:24" ht="26.25" customHeight="1">
      <c r="A17" s="17">
        <v>5</v>
      </c>
      <c r="B17" s="5" t="s">
        <v>29</v>
      </c>
      <c r="C17" s="6" t="s">
        <v>30</v>
      </c>
      <c r="D17" s="7" t="s">
        <v>1</v>
      </c>
      <c r="E17" s="19">
        <f>300*70%</f>
        <v>210</v>
      </c>
      <c r="F17" s="20">
        <v>550</v>
      </c>
      <c r="G17" s="20">
        <f t="shared" si="0"/>
        <v>115500</v>
      </c>
      <c r="H17" s="20"/>
      <c r="I17" s="20"/>
      <c r="J17" s="20"/>
      <c r="K17" s="20"/>
      <c r="L17" s="20"/>
      <c r="M17" s="20"/>
      <c r="N17" s="20"/>
      <c r="O17" s="20"/>
      <c r="P17" s="20"/>
      <c r="Q17" s="31" t="s">
        <v>65</v>
      </c>
      <c r="R17" s="20"/>
      <c r="S17" s="20"/>
      <c r="T17" s="20"/>
      <c r="U17" s="20"/>
      <c r="V17" s="30" t="s">
        <v>66</v>
      </c>
      <c r="W17" s="20"/>
      <c r="X17" s="20"/>
    </row>
    <row r="18" spans="1:24" s="63" customFormat="1" ht="38.25">
      <c r="A18" s="60">
        <v>6</v>
      </c>
      <c r="B18" s="64" t="s">
        <v>31</v>
      </c>
      <c r="C18" s="64" t="s">
        <v>32</v>
      </c>
      <c r="D18" s="65" t="s">
        <v>1</v>
      </c>
      <c r="E18" s="62">
        <f>60*70%</f>
        <v>42</v>
      </c>
      <c r="F18" s="32">
        <v>430</v>
      </c>
      <c r="G18" s="32">
        <f t="shared" si="0"/>
        <v>18060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140.25">
      <c r="A19" s="17">
        <v>7</v>
      </c>
      <c r="B19" s="26" t="s">
        <v>3</v>
      </c>
      <c r="C19" s="2" t="s">
        <v>33</v>
      </c>
      <c r="D19" s="3" t="s">
        <v>1</v>
      </c>
      <c r="E19" s="19">
        <f>7450*70%</f>
        <v>5215</v>
      </c>
      <c r="F19" s="20">
        <v>195</v>
      </c>
      <c r="G19" s="20">
        <f t="shared" si="0"/>
        <v>1016925</v>
      </c>
      <c r="H19" s="28">
        <v>163.9</v>
      </c>
      <c r="I19" s="20"/>
      <c r="J19" s="20"/>
      <c r="K19" s="20">
        <v>188</v>
      </c>
      <c r="L19" s="20"/>
      <c r="M19" s="20"/>
      <c r="N19" s="20">
        <v>187</v>
      </c>
      <c r="O19" s="20"/>
      <c r="P19" s="20">
        <v>175</v>
      </c>
      <c r="Q19" s="20">
        <v>187</v>
      </c>
      <c r="R19" s="20"/>
      <c r="S19" s="20"/>
      <c r="T19" s="20"/>
      <c r="U19" s="20">
        <v>170</v>
      </c>
      <c r="V19" s="20">
        <v>195</v>
      </c>
      <c r="W19" s="20">
        <v>189</v>
      </c>
      <c r="X19" s="20">
        <v>167</v>
      </c>
    </row>
    <row r="20" spans="1:24" ht="38.25">
      <c r="A20" s="17">
        <v>8</v>
      </c>
      <c r="B20" s="2" t="s">
        <v>4</v>
      </c>
      <c r="C20" s="2" t="s">
        <v>34</v>
      </c>
      <c r="D20" s="3" t="s">
        <v>1</v>
      </c>
      <c r="E20" s="19">
        <f>240*70%</f>
        <v>168</v>
      </c>
      <c r="F20" s="21">
        <v>220</v>
      </c>
      <c r="G20" s="20">
        <f t="shared" si="0"/>
        <v>36960</v>
      </c>
      <c r="H20" s="20"/>
      <c r="I20" s="20"/>
      <c r="J20" s="20"/>
      <c r="K20" s="20"/>
      <c r="L20" s="20"/>
      <c r="M20" s="20"/>
      <c r="N20" s="20">
        <v>175</v>
      </c>
      <c r="O20" s="20"/>
      <c r="P20" s="28">
        <v>168</v>
      </c>
      <c r="Q20" s="20"/>
      <c r="R20" s="20"/>
      <c r="S20" s="20"/>
      <c r="T20" s="20"/>
      <c r="U20" s="20"/>
      <c r="V20" s="20"/>
      <c r="W20" s="20"/>
      <c r="X20" s="20"/>
    </row>
    <row r="21" spans="1:24" ht="38.25">
      <c r="A21" s="17">
        <v>9</v>
      </c>
      <c r="B21" s="2" t="s">
        <v>5</v>
      </c>
      <c r="C21" s="2" t="s">
        <v>35</v>
      </c>
      <c r="D21" s="3" t="s">
        <v>1</v>
      </c>
      <c r="E21" s="19">
        <f>230*70%</f>
        <v>161</v>
      </c>
      <c r="F21" s="21">
        <v>220</v>
      </c>
      <c r="G21" s="20">
        <f t="shared" si="0"/>
        <v>35420</v>
      </c>
      <c r="H21" s="20"/>
      <c r="I21" s="20"/>
      <c r="J21" s="20"/>
      <c r="K21" s="20"/>
      <c r="L21" s="20"/>
      <c r="M21" s="20"/>
      <c r="N21" s="20">
        <v>175</v>
      </c>
      <c r="O21" s="20"/>
      <c r="P21" s="28">
        <v>168</v>
      </c>
      <c r="Q21" s="20"/>
      <c r="R21" s="20"/>
      <c r="S21" s="20"/>
      <c r="T21" s="20"/>
      <c r="U21" s="20"/>
      <c r="V21" s="20"/>
      <c r="W21" s="20"/>
      <c r="X21" s="20"/>
    </row>
    <row r="22" spans="1:24" ht="204">
      <c r="A22" s="17">
        <v>10</v>
      </c>
      <c r="B22" s="22" t="s">
        <v>36</v>
      </c>
      <c r="C22" s="23" t="s">
        <v>37</v>
      </c>
      <c r="D22" s="24" t="s">
        <v>7</v>
      </c>
      <c r="E22" s="19">
        <v>23</v>
      </c>
      <c r="F22" s="20">
        <v>330</v>
      </c>
      <c r="G22" s="20">
        <f t="shared" si="0"/>
        <v>7590</v>
      </c>
      <c r="H22" s="28">
        <v>295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40.25">
      <c r="A23" s="17">
        <v>11</v>
      </c>
      <c r="B23" s="23" t="s">
        <v>6</v>
      </c>
      <c r="C23" s="23" t="s">
        <v>38</v>
      </c>
      <c r="D23" s="25" t="s">
        <v>39</v>
      </c>
      <c r="E23" s="19">
        <v>53</v>
      </c>
      <c r="F23" s="20">
        <v>3800</v>
      </c>
      <c r="G23" s="20">
        <f t="shared" si="0"/>
        <v>201400</v>
      </c>
      <c r="H23" s="20">
        <v>3334</v>
      </c>
      <c r="I23" s="20"/>
      <c r="J23" s="20"/>
      <c r="K23" s="20"/>
      <c r="L23" s="20"/>
      <c r="M23" s="20"/>
      <c r="N23" s="20"/>
      <c r="O23" s="20"/>
      <c r="P23" s="28">
        <v>2670</v>
      </c>
      <c r="Q23" s="20">
        <v>3500</v>
      </c>
      <c r="R23" s="20"/>
      <c r="S23" s="20"/>
      <c r="T23" s="20"/>
      <c r="U23" s="20"/>
      <c r="V23" s="20"/>
      <c r="W23" s="20"/>
      <c r="X23" s="20"/>
    </row>
    <row r="24" spans="1:24" s="63" customFormat="1" ht="25.5">
      <c r="A24" s="60">
        <v>12</v>
      </c>
      <c r="B24" s="64" t="s">
        <v>8</v>
      </c>
      <c r="C24" s="64" t="s">
        <v>40</v>
      </c>
      <c r="D24" s="65" t="s">
        <v>1</v>
      </c>
      <c r="E24" s="62">
        <f>230*70%</f>
        <v>161</v>
      </c>
      <c r="F24" s="32">
        <v>450</v>
      </c>
      <c r="G24" s="32">
        <f t="shared" si="0"/>
        <v>72450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38.25">
      <c r="A25" s="17">
        <v>13</v>
      </c>
      <c r="B25" s="2" t="s">
        <v>9</v>
      </c>
      <c r="C25" s="2" t="s">
        <v>41</v>
      </c>
      <c r="D25" s="4" t="s">
        <v>1</v>
      </c>
      <c r="E25" s="19">
        <f>820*70%</f>
        <v>574</v>
      </c>
      <c r="F25" s="20">
        <v>100</v>
      </c>
      <c r="G25" s="20">
        <f t="shared" si="0"/>
        <v>57400</v>
      </c>
      <c r="H25" s="20"/>
      <c r="I25" s="20"/>
      <c r="J25" s="20"/>
      <c r="K25" s="20"/>
      <c r="L25" s="20"/>
      <c r="M25" s="20"/>
      <c r="N25" s="20"/>
      <c r="O25" s="20"/>
      <c r="P25" s="28">
        <v>75</v>
      </c>
      <c r="Q25" s="20"/>
      <c r="R25" s="20"/>
      <c r="S25" s="20"/>
      <c r="T25" s="20">
        <v>78.95</v>
      </c>
      <c r="U25" s="20"/>
      <c r="V25" s="20"/>
      <c r="W25" s="20"/>
      <c r="X25" s="20"/>
    </row>
    <row r="26" spans="1:24" ht="89.25">
      <c r="A26" s="17">
        <v>14</v>
      </c>
      <c r="B26" s="6" t="s">
        <v>44</v>
      </c>
      <c r="C26" s="6" t="s">
        <v>45</v>
      </c>
      <c r="D26" s="8" t="s">
        <v>1</v>
      </c>
      <c r="E26" s="19">
        <f>300*70%</f>
        <v>210</v>
      </c>
      <c r="F26" s="20">
        <v>600</v>
      </c>
      <c r="G26" s="20">
        <f t="shared" si="0"/>
        <v>126000</v>
      </c>
      <c r="H26" s="20"/>
      <c r="I26" s="20"/>
      <c r="J26" s="20"/>
      <c r="K26" s="20"/>
      <c r="L26" s="20"/>
      <c r="M26" s="20"/>
      <c r="N26" s="20"/>
      <c r="O26" s="20"/>
      <c r="P26" s="28">
        <v>585</v>
      </c>
      <c r="Q26" s="20"/>
      <c r="R26" s="20"/>
      <c r="S26" s="20"/>
      <c r="T26" s="20"/>
      <c r="U26" s="20"/>
      <c r="V26" s="20"/>
      <c r="W26" s="20"/>
      <c r="X26" s="20"/>
    </row>
    <row r="27" spans="1:24" ht="63.75">
      <c r="A27" s="17">
        <v>15</v>
      </c>
      <c r="B27" s="2" t="s">
        <v>42</v>
      </c>
      <c r="C27" s="2" t="s">
        <v>43</v>
      </c>
      <c r="D27" s="3" t="s">
        <v>1</v>
      </c>
      <c r="E27" s="19">
        <f>5800*70%</f>
        <v>4059.9999999999995</v>
      </c>
      <c r="F27" s="20">
        <v>400</v>
      </c>
      <c r="G27" s="20">
        <f t="shared" si="0"/>
        <v>1623999.9999999998</v>
      </c>
      <c r="H27" s="20"/>
      <c r="I27" s="20">
        <v>353</v>
      </c>
      <c r="J27" s="20"/>
      <c r="K27" s="20"/>
      <c r="L27" s="20">
        <v>356.2</v>
      </c>
      <c r="M27" s="20"/>
      <c r="N27" s="20"/>
      <c r="O27" s="20"/>
      <c r="P27" s="20"/>
      <c r="Q27" s="20"/>
      <c r="R27" s="20">
        <v>315</v>
      </c>
      <c r="S27" s="28">
        <v>240</v>
      </c>
      <c r="T27" s="20"/>
      <c r="U27" s="20"/>
      <c r="V27" s="20"/>
      <c r="W27" s="20"/>
      <c r="X27" s="20"/>
    </row>
    <row r="28" spans="1:24" ht="76.5">
      <c r="A28" s="17">
        <v>16</v>
      </c>
      <c r="B28" s="2" t="s">
        <v>46</v>
      </c>
      <c r="C28" s="2" t="s">
        <v>47</v>
      </c>
      <c r="D28" s="3" t="s">
        <v>1</v>
      </c>
      <c r="E28" s="19">
        <v>8</v>
      </c>
      <c r="F28" s="20">
        <v>25000</v>
      </c>
      <c r="G28" s="20">
        <f t="shared" si="0"/>
        <v>200000</v>
      </c>
      <c r="H28" s="20"/>
      <c r="I28" s="20"/>
      <c r="J28" s="20"/>
      <c r="K28" s="20"/>
      <c r="L28" s="20"/>
      <c r="M28" s="28">
        <v>19800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127.5">
      <c r="A29" s="17">
        <v>17</v>
      </c>
      <c r="B29" s="2" t="s">
        <v>10</v>
      </c>
      <c r="C29" s="9" t="s">
        <v>11</v>
      </c>
      <c r="D29" s="4" t="s">
        <v>1</v>
      </c>
      <c r="E29" s="19">
        <f>3500*70%</f>
        <v>2450</v>
      </c>
      <c r="F29" s="20">
        <v>80</v>
      </c>
      <c r="G29" s="20">
        <f t="shared" si="0"/>
        <v>196000</v>
      </c>
      <c r="H29" s="28">
        <v>62.9</v>
      </c>
      <c r="I29" s="20"/>
      <c r="J29" s="20"/>
      <c r="K29" s="20"/>
      <c r="L29" s="20">
        <v>79</v>
      </c>
      <c r="M29" s="20"/>
      <c r="N29" s="20"/>
      <c r="O29" s="20">
        <v>67.86</v>
      </c>
      <c r="P29" s="20">
        <v>72.5</v>
      </c>
      <c r="Q29" s="20">
        <v>77</v>
      </c>
      <c r="R29" s="20"/>
      <c r="S29" s="20">
        <v>69</v>
      </c>
      <c r="T29" s="20"/>
      <c r="U29" s="20"/>
      <c r="V29" s="20"/>
      <c r="W29" s="20"/>
      <c r="X29" s="20"/>
    </row>
    <row r="30" spans="1:24" ht="127.5">
      <c r="A30" s="17">
        <v>18</v>
      </c>
      <c r="B30" s="2" t="s">
        <v>12</v>
      </c>
      <c r="C30" s="9" t="s">
        <v>11</v>
      </c>
      <c r="D30" s="4" t="s">
        <v>1</v>
      </c>
      <c r="E30" s="19">
        <f>4000*70%</f>
        <v>2800</v>
      </c>
      <c r="F30" s="20">
        <v>80</v>
      </c>
      <c r="G30" s="20">
        <f t="shared" si="0"/>
        <v>224000</v>
      </c>
      <c r="H30" s="28">
        <v>62.9</v>
      </c>
      <c r="I30" s="20"/>
      <c r="J30" s="20"/>
      <c r="K30" s="20"/>
      <c r="L30" s="20"/>
      <c r="M30" s="20"/>
      <c r="N30" s="20"/>
      <c r="O30" s="20">
        <v>71.400000000000006</v>
      </c>
      <c r="P30" s="20"/>
      <c r="Q30" s="20"/>
      <c r="R30" s="20"/>
      <c r="S30" s="20">
        <v>69</v>
      </c>
      <c r="T30" s="20"/>
      <c r="U30" s="20"/>
      <c r="V30" s="20"/>
      <c r="W30" s="20"/>
      <c r="X30" s="20"/>
    </row>
    <row r="31" spans="1:24" ht="127.5">
      <c r="A31" s="17">
        <v>19</v>
      </c>
      <c r="B31" s="2" t="s">
        <v>13</v>
      </c>
      <c r="C31" s="9" t="s">
        <v>11</v>
      </c>
      <c r="D31" s="4" t="s">
        <v>1</v>
      </c>
      <c r="E31" s="19">
        <f>9800*70%</f>
        <v>6860</v>
      </c>
      <c r="F31" s="20">
        <v>80</v>
      </c>
      <c r="G31" s="20">
        <f t="shared" si="0"/>
        <v>548800</v>
      </c>
      <c r="H31" s="28">
        <v>62.9</v>
      </c>
      <c r="I31" s="20"/>
      <c r="J31" s="20"/>
      <c r="K31" s="20"/>
      <c r="L31" s="20">
        <v>79</v>
      </c>
      <c r="M31" s="20"/>
      <c r="N31" s="20"/>
      <c r="O31" s="20">
        <v>67.86</v>
      </c>
      <c r="P31" s="20">
        <v>72.5</v>
      </c>
      <c r="Q31" s="20">
        <v>77</v>
      </c>
      <c r="R31" s="20"/>
      <c r="S31" s="20">
        <v>69</v>
      </c>
      <c r="T31" s="20"/>
      <c r="U31" s="20"/>
      <c r="V31" s="20"/>
      <c r="W31" s="20"/>
      <c r="X31" s="20"/>
    </row>
    <row r="32" spans="1:24" ht="127.5">
      <c r="A32" s="17">
        <v>20</v>
      </c>
      <c r="B32" s="2" t="s">
        <v>14</v>
      </c>
      <c r="C32" s="9" t="s">
        <v>11</v>
      </c>
      <c r="D32" s="4" t="s">
        <v>1</v>
      </c>
      <c r="E32" s="19">
        <v>7000</v>
      </c>
      <c r="F32" s="20">
        <v>80</v>
      </c>
      <c r="G32" s="20">
        <f t="shared" si="0"/>
        <v>560000</v>
      </c>
      <c r="H32" s="28">
        <v>62.9</v>
      </c>
      <c r="I32" s="20"/>
      <c r="J32" s="20"/>
      <c r="K32" s="20"/>
      <c r="L32" s="20">
        <v>79</v>
      </c>
      <c r="M32" s="20"/>
      <c r="N32" s="20"/>
      <c r="O32" s="20">
        <v>67.86</v>
      </c>
      <c r="P32" s="20">
        <v>72.5</v>
      </c>
      <c r="Q32" s="20">
        <v>77</v>
      </c>
      <c r="R32" s="20"/>
      <c r="S32" s="20">
        <v>69</v>
      </c>
      <c r="T32" s="20"/>
      <c r="U32" s="20"/>
      <c r="V32" s="20"/>
      <c r="W32" s="20"/>
      <c r="X32" s="20"/>
    </row>
    <row r="33" spans="1:26" ht="127.5">
      <c r="A33" s="17">
        <v>21</v>
      </c>
      <c r="B33" s="2" t="s">
        <v>15</v>
      </c>
      <c r="C33" s="9" t="s">
        <v>11</v>
      </c>
      <c r="D33" s="4" t="s">
        <v>1</v>
      </c>
      <c r="E33" s="19">
        <f>8000*70%</f>
        <v>5600</v>
      </c>
      <c r="F33" s="20">
        <v>80</v>
      </c>
      <c r="G33" s="20">
        <f t="shared" si="0"/>
        <v>448000</v>
      </c>
      <c r="H33" s="28">
        <v>62.9</v>
      </c>
      <c r="I33" s="20"/>
      <c r="J33" s="20"/>
      <c r="K33" s="20"/>
      <c r="L33" s="20">
        <v>79</v>
      </c>
      <c r="M33" s="20"/>
      <c r="N33" s="20"/>
      <c r="O33" s="20">
        <v>67.86</v>
      </c>
      <c r="P33" s="20">
        <v>72.5</v>
      </c>
      <c r="Q33" s="20">
        <v>77</v>
      </c>
      <c r="R33" s="20"/>
      <c r="S33" s="20">
        <v>69</v>
      </c>
      <c r="T33" s="20"/>
      <c r="U33" s="20"/>
      <c r="V33" s="20"/>
      <c r="W33" s="20"/>
      <c r="X33" s="20"/>
    </row>
    <row r="36" spans="1:26" s="33" customFormat="1">
      <c r="A36" s="43"/>
      <c r="B36" s="67" t="s">
        <v>79</v>
      </c>
      <c r="C36" s="67"/>
      <c r="D36" s="67"/>
      <c r="E36" s="67"/>
      <c r="F36" s="67"/>
      <c r="G36" s="67"/>
      <c r="H36" s="67"/>
      <c r="I36" s="67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26" s="33" customFormat="1" ht="15" customHeight="1">
      <c r="A37" s="45">
        <v>1</v>
      </c>
      <c r="B37" s="67" t="s">
        <v>85</v>
      </c>
      <c r="C37" s="67"/>
      <c r="D37" s="67"/>
      <c r="E37" s="67"/>
      <c r="F37" s="67"/>
      <c r="G37" s="67"/>
      <c r="H37" s="67"/>
      <c r="I37" s="70"/>
      <c r="J37" s="70"/>
      <c r="K37" s="70"/>
      <c r="L37" s="70"/>
      <c r="M37" s="67"/>
      <c r="N37" s="70"/>
      <c r="O37" s="70"/>
      <c r="P37" s="67"/>
      <c r="Q37" s="47"/>
      <c r="R37" s="47"/>
      <c r="S37" s="47"/>
      <c r="T37" s="47"/>
      <c r="U37" s="47"/>
      <c r="V37" s="47"/>
      <c r="W37" s="47"/>
      <c r="X37" s="47"/>
      <c r="Y37" s="47"/>
    </row>
    <row r="38" spans="1:26" s="33" customFormat="1" ht="15" customHeight="1">
      <c r="A38" s="45">
        <v>2</v>
      </c>
      <c r="B38" s="67" t="s">
        <v>86</v>
      </c>
      <c r="C38" s="67"/>
      <c r="D38" s="67"/>
      <c r="E38" s="67"/>
      <c r="F38" s="67"/>
      <c r="G38" s="67"/>
      <c r="H38" s="67"/>
      <c r="I38" s="70"/>
      <c r="J38" s="70"/>
      <c r="K38" s="70"/>
      <c r="L38" s="70"/>
      <c r="M38" s="67"/>
      <c r="N38" s="70"/>
      <c r="O38" s="70"/>
      <c r="P38" s="67"/>
      <c r="Q38" s="67"/>
      <c r="R38" s="47"/>
      <c r="S38" s="47"/>
      <c r="T38" s="47"/>
      <c r="U38" s="47"/>
      <c r="V38" s="47"/>
      <c r="W38" s="47"/>
      <c r="X38" s="47"/>
      <c r="Y38" s="47"/>
    </row>
    <row r="39" spans="1:26" s="33" customFormat="1" ht="15" customHeight="1">
      <c r="A39" s="45">
        <v>3</v>
      </c>
      <c r="B39" s="67" t="s">
        <v>87</v>
      </c>
      <c r="C39" s="67"/>
      <c r="D39" s="67"/>
      <c r="E39" s="67"/>
      <c r="F39" s="67"/>
      <c r="G39" s="67"/>
      <c r="H39" s="67"/>
      <c r="I39" s="70"/>
      <c r="J39" s="70"/>
      <c r="K39" s="70"/>
      <c r="L39" s="70"/>
      <c r="M39" s="67"/>
      <c r="N39" s="70"/>
      <c r="O39" s="70"/>
      <c r="P39" s="67"/>
      <c r="Q39" s="47"/>
      <c r="R39" s="47"/>
      <c r="S39" s="47"/>
      <c r="T39" s="47"/>
      <c r="U39" s="47"/>
      <c r="V39" s="47"/>
      <c r="W39" s="47"/>
      <c r="X39" s="47"/>
      <c r="Y39" s="47"/>
    </row>
    <row r="40" spans="1:26" s="33" customFormat="1" ht="15" customHeight="1">
      <c r="A40" s="45">
        <v>4</v>
      </c>
      <c r="B40" s="67" t="s">
        <v>88</v>
      </c>
      <c r="C40" s="67"/>
      <c r="D40" s="67"/>
      <c r="E40" s="67"/>
      <c r="F40" s="67"/>
      <c r="G40" s="67"/>
      <c r="H40" s="67"/>
      <c r="I40" s="70"/>
      <c r="J40" s="70"/>
      <c r="K40" s="70"/>
      <c r="L40" s="70"/>
      <c r="M40" s="6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6" s="33" customFormat="1" ht="17.25" customHeight="1">
      <c r="A41" s="45">
        <v>5</v>
      </c>
      <c r="B41" s="67" t="s">
        <v>89</v>
      </c>
      <c r="C41" s="67"/>
      <c r="D41" s="67"/>
      <c r="E41" s="67"/>
      <c r="F41" s="67"/>
      <c r="G41" s="67"/>
      <c r="H41" s="67"/>
      <c r="I41" s="70"/>
      <c r="J41" s="70"/>
      <c r="K41" s="70"/>
      <c r="L41" s="70"/>
      <c r="M41" s="67"/>
      <c r="N41" s="70"/>
      <c r="O41" s="70"/>
      <c r="P41" s="67"/>
      <c r="Q41" s="47"/>
      <c r="R41" s="47"/>
      <c r="S41" s="47"/>
      <c r="T41" s="47"/>
      <c r="U41" s="47"/>
      <c r="V41" s="47"/>
      <c r="W41" s="47"/>
      <c r="X41" s="47"/>
      <c r="Y41" s="47"/>
    </row>
    <row r="42" spans="1:26" s="33" customFormat="1" ht="17.25" customHeight="1">
      <c r="A42" s="45">
        <v>6</v>
      </c>
      <c r="B42" s="67" t="s">
        <v>84</v>
      </c>
      <c r="C42" s="67"/>
      <c r="D42" s="67"/>
      <c r="E42" s="67"/>
      <c r="F42" s="67"/>
      <c r="G42" s="67"/>
      <c r="H42" s="67"/>
      <c r="I42" s="70"/>
      <c r="J42" s="70"/>
      <c r="K42" s="70"/>
      <c r="L42" s="70"/>
      <c r="M42" s="6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</row>
    <row r="43" spans="1:26" s="33" customFormat="1" ht="17.25" customHeight="1">
      <c r="A43" s="45">
        <v>7</v>
      </c>
      <c r="B43" s="67" t="s">
        <v>83</v>
      </c>
      <c r="C43" s="67"/>
      <c r="D43" s="67"/>
      <c r="E43" s="67"/>
      <c r="F43" s="67"/>
      <c r="G43" s="67"/>
      <c r="H43" s="67"/>
      <c r="I43" s="67"/>
      <c r="J43" s="67"/>
      <c r="K43" s="6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:26" s="33" customFormat="1" ht="17.25" customHeight="1">
      <c r="A44" s="45">
        <v>8</v>
      </c>
      <c r="B44" s="67" t="s">
        <v>80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47"/>
      <c r="R44" s="47"/>
      <c r="S44" s="47"/>
      <c r="T44" s="47"/>
      <c r="U44" s="47"/>
      <c r="V44" s="47"/>
      <c r="W44" s="47"/>
      <c r="X44" s="47"/>
      <c r="Y44" s="47"/>
    </row>
    <row r="45" spans="1:26" s="33" customFormat="1">
      <c r="D45" s="35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9"/>
    </row>
    <row r="46" spans="1:26" s="33" customFormat="1">
      <c r="D46" s="35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9"/>
    </row>
    <row r="47" spans="1:26" s="33" customFormat="1">
      <c r="A47" s="48"/>
      <c r="B47" s="66" t="s">
        <v>90</v>
      </c>
      <c r="C47" s="66"/>
      <c r="D47" s="49"/>
      <c r="E47" s="50" t="s">
        <v>92</v>
      </c>
      <c r="F47" s="51"/>
      <c r="G47" s="39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39"/>
    </row>
    <row r="48" spans="1:26" s="33" customFormat="1">
      <c r="A48" s="48"/>
      <c r="B48" s="53"/>
      <c r="C48" s="53"/>
      <c r="D48" s="49"/>
      <c r="E48" s="50"/>
      <c r="F48" s="51"/>
      <c r="G48" s="39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39"/>
    </row>
    <row r="49" spans="1:26" s="33" customFormat="1">
      <c r="A49" s="48"/>
      <c r="B49" s="54"/>
      <c r="C49" s="54"/>
      <c r="D49" s="55"/>
      <c r="E49" s="55"/>
      <c r="F49" s="51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39"/>
    </row>
    <row r="50" spans="1:26" s="33" customFormat="1">
      <c r="A50" s="48"/>
      <c r="B50" s="66" t="s">
        <v>91</v>
      </c>
      <c r="C50" s="66"/>
      <c r="D50" s="49"/>
      <c r="E50" s="50" t="s">
        <v>93</v>
      </c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39"/>
    </row>
    <row r="51" spans="1:26" s="33" customFormat="1">
      <c r="A51" s="48"/>
      <c r="B51" s="53"/>
      <c r="C51" s="53"/>
      <c r="D51" s="49"/>
      <c r="E51" s="50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39"/>
    </row>
    <row r="52" spans="1:26" s="33" customFormat="1">
      <c r="A52" s="56"/>
      <c r="B52" s="34"/>
      <c r="C52" s="34"/>
      <c r="D52" s="42"/>
      <c r="E52" s="34"/>
      <c r="H52" s="57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39"/>
    </row>
    <row r="53" spans="1:26" s="33" customFormat="1">
      <c r="A53" s="58"/>
      <c r="B53" s="34" t="s">
        <v>81</v>
      </c>
      <c r="C53" s="34"/>
      <c r="D53" s="42"/>
      <c r="E53" s="34" t="s">
        <v>82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39"/>
    </row>
  </sheetData>
  <autoFilter ref="A12:X33"/>
  <mergeCells count="14">
    <mergeCell ref="B50:C50"/>
    <mergeCell ref="B43:K43"/>
    <mergeCell ref="A7:Q7"/>
    <mergeCell ref="A8:Q8"/>
    <mergeCell ref="A9:Q9"/>
    <mergeCell ref="B36:I36"/>
    <mergeCell ref="B42:M42"/>
    <mergeCell ref="B37:P37"/>
    <mergeCell ref="B38:Q38"/>
    <mergeCell ref="B39:P39"/>
    <mergeCell ref="B40:M40"/>
    <mergeCell ref="B41:P41"/>
    <mergeCell ref="B44:P44"/>
    <mergeCell ref="B47:C47"/>
  </mergeCells>
  <dataValidations count="1">
    <dataValidation allowBlank="1" showInputMessage="1" showErrorMessage="1" prompt="Введите наименование на гос.языке" sqref="B36:B44 B47:C53"/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2021-02-02T05:28:11Z</dcterms:modified>
</cp:coreProperties>
</file>